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23\Sociálky Radnice\Rozpočet slepý\"/>
    </mc:Choice>
  </mc:AlternateContent>
  <bookViews>
    <workbookView xWindow="-120" yWindow="-120" windowWidth="38640" windowHeight="2124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Položky!$A$1:$G$91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G89" i="3" l="1"/>
  <c r="G90" i="3"/>
  <c r="G88" i="3"/>
  <c r="G79" i="3"/>
  <c r="G80" i="3"/>
  <c r="G81" i="3"/>
  <c r="G82" i="3"/>
  <c r="G83" i="3"/>
  <c r="G84" i="3"/>
  <c r="G85" i="3"/>
  <c r="G7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58" i="3"/>
  <c r="G51" i="3"/>
  <c r="G52" i="3"/>
  <c r="G53" i="3"/>
  <c r="G54" i="3"/>
  <c r="G55" i="3"/>
  <c r="G50" i="3"/>
  <c r="G40" i="3"/>
  <c r="G41" i="3"/>
  <c r="G42" i="3"/>
  <c r="G43" i="3"/>
  <c r="G44" i="3"/>
  <c r="G45" i="3"/>
  <c r="G46" i="3"/>
  <c r="G47" i="3"/>
  <c r="G39" i="3"/>
  <c r="G26" i="3"/>
  <c r="G27" i="3"/>
  <c r="G28" i="3"/>
  <c r="G29" i="3"/>
  <c r="G30" i="3"/>
  <c r="G31" i="3"/>
  <c r="G32" i="3"/>
  <c r="G33" i="3"/>
  <c r="G34" i="3"/>
  <c r="G35" i="3"/>
  <c r="G36" i="3"/>
  <c r="G25" i="3"/>
  <c r="G37" i="3" s="1"/>
  <c r="F9" i="2" s="1"/>
  <c r="G18" i="3"/>
  <c r="G23" i="3" s="1"/>
  <c r="F8" i="2" s="1"/>
  <c r="G19" i="3"/>
  <c r="G20" i="3"/>
  <c r="G21" i="3"/>
  <c r="G22" i="3"/>
  <c r="G17" i="3"/>
  <c r="G9" i="3"/>
  <c r="G10" i="3"/>
  <c r="G11" i="3"/>
  <c r="G12" i="3"/>
  <c r="G13" i="3"/>
  <c r="G14" i="3"/>
  <c r="G8" i="3"/>
  <c r="G15" i="3" s="1"/>
  <c r="E7" i="2" s="1"/>
  <c r="G56" i="3" l="1"/>
  <c r="F11" i="2" s="1"/>
  <c r="G91" i="3"/>
  <c r="I14" i="2" s="1"/>
  <c r="G48" i="3"/>
  <c r="F10" i="2" s="1"/>
  <c r="G76" i="3"/>
  <c r="F12" i="2" s="1"/>
  <c r="G86" i="3"/>
  <c r="F13" i="2" s="1"/>
  <c r="C1" i="2" l="1"/>
  <c r="BB78" i="3" l="1"/>
  <c r="BA78" i="3"/>
  <c r="BC78" i="3"/>
  <c r="BD78" i="3"/>
  <c r="BE78" i="3"/>
  <c r="C91" i="3" l="1"/>
  <c r="BD88" i="3"/>
  <c r="BD91" i="3" s="1"/>
  <c r="BC88" i="3"/>
  <c r="BB88" i="3"/>
  <c r="BB91" i="3" s="1"/>
  <c r="BA88" i="3"/>
  <c r="C86" i="3"/>
  <c r="BE80" i="3"/>
  <c r="BD80" i="3"/>
  <c r="BC80" i="3"/>
  <c r="BA80" i="3"/>
  <c r="BE79" i="3"/>
  <c r="BD79" i="3"/>
  <c r="BC79" i="3"/>
  <c r="BA79" i="3"/>
  <c r="C76" i="3"/>
  <c r="BE75" i="3"/>
  <c r="BD75" i="3"/>
  <c r="BC75" i="3"/>
  <c r="BA75" i="3"/>
  <c r="BE74" i="3"/>
  <c r="BD74" i="3"/>
  <c r="BC74" i="3"/>
  <c r="BA74" i="3"/>
  <c r="BE72" i="3"/>
  <c r="BD72" i="3"/>
  <c r="BC72" i="3"/>
  <c r="BA72" i="3"/>
  <c r="BE70" i="3"/>
  <c r="BD70" i="3"/>
  <c r="BC70" i="3"/>
  <c r="BA70" i="3"/>
  <c r="BE69" i="3"/>
  <c r="BD69" i="3"/>
  <c r="BC69" i="3"/>
  <c r="BA69" i="3"/>
  <c r="BE68" i="3"/>
  <c r="BD68" i="3"/>
  <c r="BC68" i="3"/>
  <c r="BA68" i="3"/>
  <c r="BE67" i="3"/>
  <c r="BD67" i="3"/>
  <c r="BC67" i="3"/>
  <c r="BA67" i="3"/>
  <c r="BE66" i="3"/>
  <c r="BD66" i="3"/>
  <c r="BC66" i="3"/>
  <c r="BA66" i="3"/>
  <c r="BE65" i="3"/>
  <c r="BD65" i="3"/>
  <c r="BC65" i="3"/>
  <c r="BA65" i="3"/>
  <c r="BE64" i="3"/>
  <c r="BD64" i="3"/>
  <c r="BC64" i="3"/>
  <c r="BA64" i="3"/>
  <c r="BE63" i="3"/>
  <c r="BD63" i="3"/>
  <c r="BC63" i="3"/>
  <c r="BA63" i="3"/>
  <c r="BE62" i="3"/>
  <c r="BD62" i="3"/>
  <c r="BC62" i="3"/>
  <c r="BA62" i="3"/>
  <c r="BE61" i="3"/>
  <c r="BD61" i="3"/>
  <c r="BC61" i="3"/>
  <c r="BA61" i="3"/>
  <c r="BE60" i="3"/>
  <c r="BD60" i="3"/>
  <c r="BC60" i="3"/>
  <c r="BA60" i="3"/>
  <c r="BE59" i="3"/>
  <c r="BD59" i="3"/>
  <c r="BC59" i="3"/>
  <c r="BA59" i="3"/>
  <c r="BE58" i="3"/>
  <c r="BD58" i="3"/>
  <c r="BC58" i="3"/>
  <c r="BA58" i="3"/>
  <c r="C56" i="3"/>
  <c r="BE54" i="3"/>
  <c r="BD54" i="3"/>
  <c r="BC54" i="3"/>
  <c r="BA54" i="3"/>
  <c r="BE53" i="3"/>
  <c r="BD53" i="3"/>
  <c r="BC53" i="3"/>
  <c r="BA53" i="3"/>
  <c r="BE52" i="3"/>
  <c r="BD52" i="3"/>
  <c r="BC52" i="3"/>
  <c r="BA52" i="3"/>
  <c r="BE51" i="3"/>
  <c r="BD51" i="3"/>
  <c r="BC51" i="3"/>
  <c r="BA51" i="3"/>
  <c r="BE50" i="3"/>
  <c r="BD50" i="3"/>
  <c r="BC50" i="3"/>
  <c r="BA50" i="3"/>
  <c r="C48" i="3"/>
  <c r="BE47" i="3"/>
  <c r="BD47" i="3"/>
  <c r="BC47" i="3"/>
  <c r="BA47" i="3"/>
  <c r="BE46" i="3"/>
  <c r="BD46" i="3"/>
  <c r="BC46" i="3"/>
  <c r="BA46" i="3"/>
  <c r="BE45" i="3"/>
  <c r="BD45" i="3"/>
  <c r="BC45" i="3"/>
  <c r="BA45" i="3"/>
  <c r="BE44" i="3"/>
  <c r="BD44" i="3"/>
  <c r="BC44" i="3"/>
  <c r="BA44" i="3"/>
  <c r="BE43" i="3"/>
  <c r="BD43" i="3"/>
  <c r="BC43" i="3"/>
  <c r="BA43" i="3"/>
  <c r="BE42" i="3"/>
  <c r="BD42" i="3"/>
  <c r="BC42" i="3"/>
  <c r="BA42" i="3"/>
  <c r="BE41" i="3"/>
  <c r="BD41" i="3"/>
  <c r="BC41" i="3"/>
  <c r="BA41" i="3"/>
  <c r="BE39" i="3"/>
  <c r="BD39" i="3"/>
  <c r="BC39" i="3"/>
  <c r="BA39" i="3"/>
  <c r="BB79" i="3" l="1"/>
  <c r="BB65" i="3"/>
  <c r="BB47" i="3"/>
  <c r="BB66" i="3"/>
  <c r="BB64" i="3"/>
  <c r="BB80" i="3"/>
  <c r="BD86" i="3"/>
  <c r="BC86" i="3" s="1"/>
  <c r="BB39" i="3"/>
  <c r="BB42" i="3"/>
  <c r="BB41" i="3"/>
  <c r="BB52" i="3"/>
  <c r="BB50" i="3"/>
  <c r="BB70" i="3"/>
  <c r="BB45" i="3"/>
  <c r="BB60" i="3"/>
  <c r="BB68" i="3"/>
  <c r="BD76" i="3"/>
  <c r="BB44" i="3"/>
  <c r="BB72" i="3"/>
  <c r="BB46" i="3"/>
  <c r="BB61" i="3"/>
  <c r="BB54" i="3"/>
  <c r="BB67" i="3"/>
  <c r="BE86" i="3"/>
  <c r="BB63" i="3"/>
  <c r="BB74" i="3"/>
  <c r="BA91" i="3"/>
  <c r="BB43" i="3"/>
  <c r="BB62" i="3"/>
  <c r="BB59" i="3"/>
  <c r="BC91" i="3"/>
  <c r="BB75" i="3"/>
  <c r="BB51" i="3"/>
  <c r="BE88" i="3"/>
  <c r="BE56" i="3"/>
  <c r="BD56" i="3"/>
  <c r="BC56" i="3" s="1"/>
  <c r="BB53" i="3"/>
  <c r="BB69" i="3"/>
  <c r="BC76" i="3"/>
  <c r="BB58" i="3"/>
  <c r="BE76" i="3"/>
  <c r="BA48" i="3"/>
  <c r="BE48" i="3"/>
  <c r="BD48" i="3" s="1"/>
  <c r="BC48" i="3" s="1"/>
  <c r="C37" i="3"/>
  <c r="BE36" i="3"/>
  <c r="BD36" i="3"/>
  <c r="BC36" i="3"/>
  <c r="BA36" i="3"/>
  <c r="BE35" i="3"/>
  <c r="BD35" i="3"/>
  <c r="BC35" i="3"/>
  <c r="BA35" i="3"/>
  <c r="BE34" i="3"/>
  <c r="BD34" i="3"/>
  <c r="BC34" i="3"/>
  <c r="BA34" i="3"/>
  <c r="BE33" i="3"/>
  <c r="BD33" i="3"/>
  <c r="BC33" i="3"/>
  <c r="BA33" i="3"/>
  <c r="BE32" i="3"/>
  <c r="BD32" i="3"/>
  <c r="BC32" i="3"/>
  <c r="BA32" i="3"/>
  <c r="BE31" i="3"/>
  <c r="BD31" i="3"/>
  <c r="BC31" i="3"/>
  <c r="BA31" i="3"/>
  <c r="BE30" i="3"/>
  <c r="BD30" i="3"/>
  <c r="BC30" i="3"/>
  <c r="BA30" i="3"/>
  <c r="BE29" i="3"/>
  <c r="BD29" i="3"/>
  <c r="BC29" i="3"/>
  <c r="BA29" i="3"/>
  <c r="BE28" i="3"/>
  <c r="BD28" i="3"/>
  <c r="BC28" i="3"/>
  <c r="BA28" i="3"/>
  <c r="BE27" i="3"/>
  <c r="BD27" i="3"/>
  <c r="BC27" i="3"/>
  <c r="BA27" i="3"/>
  <c r="BE26" i="3"/>
  <c r="BD26" i="3"/>
  <c r="BC26" i="3"/>
  <c r="BA26" i="3"/>
  <c r="C23" i="3"/>
  <c r="BE22" i="3"/>
  <c r="BD22" i="3"/>
  <c r="BC22" i="3"/>
  <c r="BA22" i="3"/>
  <c r="BE21" i="3"/>
  <c r="BD21" i="3"/>
  <c r="BC21" i="3"/>
  <c r="BA21" i="3"/>
  <c r="BE20" i="3"/>
  <c r="BD20" i="3"/>
  <c r="BC20" i="3"/>
  <c r="BA20" i="3"/>
  <c r="BE19" i="3"/>
  <c r="BD19" i="3"/>
  <c r="BC19" i="3"/>
  <c r="BA19" i="3"/>
  <c r="BE18" i="3"/>
  <c r="BD18" i="3"/>
  <c r="BC18" i="3"/>
  <c r="BA18" i="3"/>
  <c r="BB18" i="3"/>
  <c r="BE17" i="3"/>
  <c r="BD17" i="3"/>
  <c r="BC17" i="3"/>
  <c r="BA17" i="3"/>
  <c r="BB17" i="3"/>
  <c r="C15" i="3"/>
  <c r="BE8" i="3"/>
  <c r="BD8" i="3"/>
  <c r="BC8" i="3"/>
  <c r="BB8" i="3"/>
  <c r="E4" i="3"/>
  <c r="C4" i="3"/>
  <c r="F3" i="3"/>
  <c r="C3" i="3"/>
  <c r="BB22" i="3" l="1"/>
  <c r="BB86" i="3"/>
  <c r="BA86" i="3" s="1"/>
  <c r="BE37" i="3"/>
  <c r="BB19" i="3"/>
  <c r="BA37" i="3"/>
  <c r="BB29" i="3"/>
  <c r="BB32" i="3"/>
  <c r="BB26" i="3"/>
  <c r="BB36" i="3"/>
  <c r="BB34" i="3"/>
  <c r="BB31" i="3"/>
  <c r="BB27" i="3"/>
  <c r="BB20" i="3"/>
  <c r="BB21" i="3"/>
  <c r="BB35" i="3"/>
  <c r="BB48" i="3"/>
  <c r="BC15" i="3"/>
  <c r="BB30" i="3"/>
  <c r="BD15" i="3"/>
  <c r="BB28" i="3"/>
  <c r="BC37" i="3"/>
  <c r="BA8" i="3"/>
  <c r="BD37" i="3"/>
  <c r="BB33" i="3"/>
  <c r="BB56" i="3"/>
  <c r="BA56" i="3" s="1"/>
  <c r="BB76" i="3"/>
  <c r="BA76" i="3" s="1"/>
  <c r="BD23" i="3"/>
  <c r="BE23" i="3"/>
  <c r="BC23" i="3"/>
  <c r="BB15" i="3"/>
  <c r="BE15" i="3"/>
  <c r="B14" i="2"/>
  <c r="A14" i="2"/>
  <c r="I13" i="2" s="1"/>
  <c r="H13" i="2" s="1"/>
  <c r="G13" i="2" s="1"/>
  <c r="B13" i="2"/>
  <c r="A13" i="2"/>
  <c r="I12" i="2" s="1"/>
  <c r="H12" i="2" s="1"/>
  <c r="G12" i="2" s="1"/>
  <c r="B12" i="2"/>
  <c r="A12" i="2"/>
  <c r="I11" i="2" s="1"/>
  <c r="H11" i="2" s="1"/>
  <c r="G11" i="2" s="1"/>
  <c r="B11" i="2"/>
  <c r="A11" i="2"/>
  <c r="I10" i="2" s="1"/>
  <c r="H10" i="2" s="1"/>
  <c r="G10" i="2" s="1"/>
  <c r="B10" i="2"/>
  <c r="A10" i="2"/>
  <c r="B9" i="2"/>
  <c r="A9" i="2"/>
  <c r="B8" i="2"/>
  <c r="A8" i="2"/>
  <c r="B7" i="2"/>
  <c r="A7" i="2"/>
  <c r="C2" i="2"/>
  <c r="C33" i="1"/>
  <c r="F33" i="1" s="1"/>
  <c r="I9" i="2" l="1"/>
  <c r="H9" i="2"/>
  <c r="E10" i="2"/>
  <c r="E13" i="2"/>
  <c r="G9" i="2"/>
  <c r="BB37" i="3"/>
  <c r="E9" i="2" s="1"/>
  <c r="BA15" i="3"/>
  <c r="E11" i="2"/>
  <c r="E12" i="2"/>
  <c r="BB23" i="3"/>
  <c r="BA23" i="3" s="1"/>
  <c r="I8" i="2"/>
  <c r="H8" i="2" s="1"/>
  <c r="G8" i="2" s="1"/>
  <c r="I7" i="2"/>
  <c r="H7" i="2"/>
  <c r="C31" i="1"/>
  <c r="E8" i="2" l="1"/>
  <c r="G7" i="2"/>
  <c r="D21" i="1"/>
  <c r="D20" i="1"/>
  <c r="D19" i="1"/>
  <c r="F7" i="2" l="1"/>
  <c r="D18" i="1"/>
  <c r="D17" i="1"/>
  <c r="D16" i="1"/>
  <c r="D15" i="1"/>
  <c r="C9" i="1"/>
  <c r="G7" i="1"/>
  <c r="D2" i="1"/>
  <c r="C2" i="1"/>
  <c r="G14" i="2" l="1"/>
  <c r="G15" i="2" s="1"/>
  <c r="E14" i="2"/>
  <c r="E15" i="2" s="1"/>
  <c r="F14" i="2"/>
  <c r="F15" i="2" s="1"/>
  <c r="H14" i="2"/>
  <c r="H15" i="2" s="1"/>
  <c r="C17" i="1" s="1"/>
  <c r="G27" i="2" l="1"/>
  <c r="I27" i="2" s="1"/>
  <c r="C16" i="1"/>
  <c r="G24" i="2"/>
  <c r="I24" i="2" s="1"/>
  <c r="G19" i="1" s="1"/>
  <c r="C18" i="1"/>
  <c r="G26" i="2"/>
  <c r="I26" i="2" s="1"/>
  <c r="G21" i="1" s="1"/>
  <c r="G20" i="2"/>
  <c r="I20" i="2" s="1"/>
  <c r="G15" i="1" s="1"/>
  <c r="G23" i="2"/>
  <c r="I23" i="2" s="1"/>
  <c r="G18" i="1" s="1"/>
  <c r="G22" i="2"/>
  <c r="I22" i="2" s="1"/>
  <c r="G17" i="1" s="1"/>
  <c r="G25" i="2"/>
  <c r="I25" i="2" s="1"/>
  <c r="G20" i="1" s="1"/>
  <c r="C15" i="1"/>
  <c r="G21" i="2"/>
  <c r="I21" i="2" s="1"/>
  <c r="G16" i="1" s="1"/>
  <c r="C19" i="1" l="1"/>
  <c r="H28" i="2"/>
  <c r="G23" i="1" s="1"/>
  <c r="G22" i="1" s="1"/>
  <c r="BE91" i="3" l="1"/>
  <c r="I15" i="2" s="1"/>
  <c r="C21" i="1" s="1"/>
  <c r="C22" i="1" s="1"/>
  <c r="C23" i="1" s="1"/>
  <c r="F30" i="1" s="1"/>
  <c r="F31" i="1" s="1"/>
  <c r="F34" i="1" s="1"/>
</calcChain>
</file>

<file path=xl/sharedStrings.xml><?xml version="1.0" encoding="utf-8"?>
<sst xmlns="http://schemas.openxmlformats.org/spreadsheetml/2006/main" count="349" uniqueCount="252">
  <si>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</si>
  <si>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</si>
  <si>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</si>
  <si>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</si>
  <si>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</si>
  <si>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</si>
  <si>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</si>
  <si>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</si>
  <si>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</si>
  <si>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</si>
  <si>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</si>
  <si>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</si>
  <si>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</si>
  <si>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</si>
  <si>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</si>
  <si>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</si>
  <si>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</si>
  <si>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</si>
  <si>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</si>
  <si>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</si>
  <si>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</si>
  <si>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</si>
  <si>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</si>
  <si>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</si>
  <si>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</si>
  <si>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</si>
  <si>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</si>
  <si>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</si>
  <si>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</si>
  <si>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</si>
  <si>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</si>
  <si>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</si>
  <si>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</si>
  <si>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</si>
  <si>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</si>
  <si>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</si>
  <si>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</si>
  <si>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</si>
  <si>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</si>
  <si>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</si>
  <si>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</si>
  <si>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</si>
  <si>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</si>
  <si>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</si>
  <si>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</si>
  <si>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</si>
  <si>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</si>
  <si>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</si>
  <si>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</si>
  <si>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</si>
  <si>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</si>
  <si>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</si>
  <si>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</si>
  <si>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</si>
  <si>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</si>
  <si>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</si>
  <si>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</si>
  <si>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</si>
  <si>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</si>
  <si>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</si>
  <si>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</si>
  <si>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</si>
  <si>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</si>
  <si>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</si>
  <si>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</si>
  <si>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</si>
  <si>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</si>
  <si>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</si>
  <si>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</si>
  <si>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</si>
  <si>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</si>
  <si>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</si>
  <si>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</si>
  <si>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</si>
  <si>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</si>
  <si>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</si>
  <si>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</si>
  <si>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022e</t>
  </si>
  <si>
    <t>Zdravotechnika</t>
  </si>
  <si>
    <t>223</t>
  </si>
  <si>
    <t>Stavební práce</t>
  </si>
  <si>
    <t>213462114U00</t>
  </si>
  <si>
    <t>713</t>
  </si>
  <si>
    <t>Izolace tepelné</t>
  </si>
  <si>
    <t>713462114U01</t>
  </si>
  <si>
    <t xml:space="preserve">Izol potrubí skruž PE spona D 20 </t>
  </si>
  <si>
    <t>m</t>
  </si>
  <si>
    <t>713462114U02</t>
  </si>
  <si>
    <t xml:space="preserve">Izol potrubí skruž PE spona D 25 </t>
  </si>
  <si>
    <t>713462114U03</t>
  </si>
  <si>
    <t xml:space="preserve">Izol potrubí skruž PE spona D 32 </t>
  </si>
  <si>
    <t>kus</t>
  </si>
  <si>
    <t>73204</t>
  </si>
  <si>
    <t>Izolace návleková  D 22/tl.1</t>
  </si>
  <si>
    <t>73205</t>
  </si>
  <si>
    <t>Izolace návleková  D 28/tl.1</t>
  </si>
  <si>
    <t>73206</t>
  </si>
  <si>
    <t>Izolace návleková  D 32/tl.1</t>
  </si>
  <si>
    <t>721</t>
  </si>
  <si>
    <t>Vnitřní kanalizace</t>
  </si>
  <si>
    <t>m2</t>
  </si>
  <si>
    <t xml:space="preserve">Potrubí PP HT DN 40 </t>
  </si>
  <si>
    <t>721171913U01</t>
  </si>
  <si>
    <t xml:space="preserve">Potrubí PP HT DN 50 </t>
  </si>
  <si>
    <t xml:space="preserve">Potrubí PP HT DN 75 </t>
  </si>
  <si>
    <t xml:space="preserve">Potrubí PP HT DN 100 </t>
  </si>
  <si>
    <t xml:space="preserve">Potrubí PVC KG DN 125 </t>
  </si>
  <si>
    <t xml:space="preserve">Vyvedení odpadních výpustek D 32 x 1,8 </t>
  </si>
  <si>
    <t>721194107R00</t>
  </si>
  <si>
    <t>721194109R00</t>
  </si>
  <si>
    <t xml:space="preserve">Vyvedení odpadních výpustek D 100 x 2,3 </t>
  </si>
  <si>
    <t>721222110R44</t>
  </si>
  <si>
    <t>721290111R00</t>
  </si>
  <si>
    <t xml:space="preserve">Zkouška těsnosti kanalizace vodou DN 125 </t>
  </si>
  <si>
    <t>722</t>
  </si>
  <si>
    <t>Vnitřní vodovod</t>
  </si>
  <si>
    <t>722174312R00</t>
  </si>
  <si>
    <t xml:space="preserve">Potrubí z PP-R 80 PN 20, D 20 </t>
  </si>
  <si>
    <t xml:space="preserve">Potrubí z PP-R 80 PN 20, D 25 </t>
  </si>
  <si>
    <t xml:space="preserve">Potrubí z PP-R 80 PN 20, D 32 </t>
  </si>
  <si>
    <t>722174314R03</t>
  </si>
  <si>
    <t>722190401R00</t>
  </si>
  <si>
    <t xml:space="preserve">Vyvedení a upevnění výpustek DN 15 </t>
  </si>
  <si>
    <t>722220121R00</t>
  </si>
  <si>
    <t xml:space="preserve">Nástěnka K 247, pro baterii G 1/2 </t>
  </si>
  <si>
    <t>pár</t>
  </si>
  <si>
    <t>soubor</t>
  </si>
  <si>
    <t>722290226R00</t>
  </si>
  <si>
    <t xml:space="preserve">Zkouška tlaku potrubí DN 70 </t>
  </si>
  <si>
    <t>722290234R00</t>
  </si>
  <si>
    <t xml:space="preserve">Proplach a dezinfekce vodovod.potrubí DN 80 </t>
  </si>
  <si>
    <t>998722101R00</t>
  </si>
  <si>
    <t>t</t>
  </si>
  <si>
    <t>723</t>
  </si>
  <si>
    <t>Vnitřní plynovod</t>
  </si>
  <si>
    <t>723110207R00</t>
  </si>
  <si>
    <t>723239103RT3</t>
  </si>
  <si>
    <t>PC 723 1a</t>
  </si>
  <si>
    <t>PC 723 1c</t>
  </si>
  <si>
    <t>PC 723 1d</t>
  </si>
  <si>
    <t>725</t>
  </si>
  <si>
    <t>Zařizovací předměty</t>
  </si>
  <si>
    <t>725013131R00</t>
  </si>
  <si>
    <t>725013131R02</t>
  </si>
  <si>
    <t>Sedací prdénko ke klozetu vč. montáže</t>
  </si>
  <si>
    <t>725013131R03</t>
  </si>
  <si>
    <t>Tlačítko splachovací vč. montáže</t>
  </si>
  <si>
    <t>725016101R00</t>
  </si>
  <si>
    <t>725017142R00</t>
  </si>
  <si>
    <t>Umyvadlo na šrouby, 50cm, bílé vč. montáže</t>
  </si>
  <si>
    <t>725019121R00</t>
  </si>
  <si>
    <t>725810401R00</t>
  </si>
  <si>
    <t xml:space="preserve">Ventil rohový bez přípoj. trubičky T 66 G 1/2 </t>
  </si>
  <si>
    <t>725810405R00</t>
  </si>
  <si>
    <t xml:space="preserve">Ventil rohový s přípoj. trubičkou TE 67 G 1/2 </t>
  </si>
  <si>
    <t>725821311U01</t>
  </si>
  <si>
    <t>725821315U00</t>
  </si>
  <si>
    <t>Baterie sprchová směšovací vč. hadice a držáku vč. montáže</t>
  </si>
  <si>
    <t>725822632U01</t>
  </si>
  <si>
    <t>Baterie umyv stoj smešovací vč. montáže</t>
  </si>
  <si>
    <t xml:space="preserve">Sifon umyvadlový </t>
  </si>
  <si>
    <t xml:space="preserve">Sifon dřezový </t>
  </si>
  <si>
    <t xml:space="preserve">Připojovací koleno DN 100 </t>
  </si>
  <si>
    <t>725866211U00</t>
  </si>
  <si>
    <t xml:space="preserve">Zápachová uzávěrka pisoár </t>
  </si>
  <si>
    <t>734</t>
  </si>
  <si>
    <t>Armatury</t>
  </si>
  <si>
    <t>734209115RT2</t>
  </si>
  <si>
    <t>734209116RT4</t>
  </si>
  <si>
    <t>734391114R02</t>
  </si>
  <si>
    <t>999</t>
  </si>
  <si>
    <t>Poplatky za skládky</t>
  </si>
  <si>
    <t>900      R1</t>
  </si>
  <si>
    <t xml:space="preserve">Nezměřitelné práce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</si>
  <si>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</si>
  <si>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</si>
  <si>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</si>
  <si>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</si>
  <si>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</si>
  <si>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</si>
  <si>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</si>
  <si>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</si>
  <si>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 xml:space="preserve">Klozet závěsný bílý standard vč. Montáževč modulu pro zazdění </t>
  </si>
  <si>
    <t>PC723 1e</t>
  </si>
  <si>
    <t xml:space="preserve">Zkouška těsnosti  plyn. Potrubí + revize </t>
  </si>
  <si>
    <t>Dřez nerezový  jednoduchý vč. Montáže</t>
  </si>
  <si>
    <t xml:space="preserve">kus </t>
  </si>
  <si>
    <t xml:space="preserve">sprchová vpust  nerezová </t>
  </si>
  <si>
    <t xml:space="preserve">Sekání  otvoru přes strop </t>
  </si>
  <si>
    <t xml:space="preserve">Sekání drážky  100x100 včetně zapravení </t>
  </si>
  <si>
    <t xml:space="preserve">Potrubí z PP-R 80 PN 20, D 15 </t>
  </si>
  <si>
    <t>Potrubí PE D 32</t>
  </si>
  <si>
    <t xml:space="preserve">Vyvedení odpadních výpustek D 40x 1,8 </t>
  </si>
  <si>
    <t xml:space="preserve">Vyvedení odpadních výpustek D 50 x 1,9 </t>
  </si>
  <si>
    <t>Protipožární manžeta DN 100</t>
  </si>
  <si>
    <t xml:space="preserve">Sondy </t>
  </si>
  <si>
    <t xml:space="preserve">soubor </t>
  </si>
  <si>
    <t>Sekání prostupu přes strop  150x150</t>
  </si>
  <si>
    <t>Sekání drážky do cihleného zdiva 100x100vč. Zapravení</t>
  </si>
  <si>
    <t>Montáž armatur závitových,se 2závity, G 3/4 včetně kulového kohoutu</t>
  </si>
  <si>
    <t xml:space="preserve">Odvoz odpadu </t>
  </si>
  <si>
    <t xml:space="preserve">Demontáž stávajícího potrubí </t>
  </si>
  <si>
    <t>km</t>
  </si>
  <si>
    <t xml:space="preserve">Přesun hmot pro vnitřní vodovod, výšky do 12m </t>
  </si>
  <si>
    <t>900      R2</t>
  </si>
  <si>
    <t>900      R3</t>
  </si>
  <si>
    <t>213462114U01</t>
  </si>
  <si>
    <t>213462114U03</t>
  </si>
  <si>
    <t>213462114U04</t>
  </si>
  <si>
    <t>213462114U06</t>
  </si>
  <si>
    <t>213462114U07</t>
  </si>
  <si>
    <t>213462114U08</t>
  </si>
  <si>
    <t>721171913U03</t>
  </si>
  <si>
    <t>721171913U04</t>
  </si>
  <si>
    <t>721171913U05</t>
  </si>
  <si>
    <t>721171915U06</t>
  </si>
  <si>
    <t>721171916U07</t>
  </si>
  <si>
    <t>721194103R08</t>
  </si>
  <si>
    <t>721194105R09</t>
  </si>
  <si>
    <t>722174312R01</t>
  </si>
  <si>
    <t>722174313R02</t>
  </si>
  <si>
    <t>725860213R02</t>
  </si>
  <si>
    <t>725860213R03</t>
  </si>
  <si>
    <t>725860213R07</t>
  </si>
  <si>
    <t>725862110R08</t>
  </si>
  <si>
    <t>725860213R10</t>
  </si>
  <si>
    <t>725862110R14</t>
  </si>
  <si>
    <t>734209116RT3</t>
  </si>
  <si>
    <t>734209116RT5</t>
  </si>
  <si>
    <t>734209116RT6</t>
  </si>
  <si>
    <t>734209116RT7</t>
  </si>
  <si>
    <t xml:space="preserve">Demontáž stavajícího potrubí </t>
  </si>
  <si>
    <t>Chránička DN  50</t>
  </si>
  <si>
    <t>Baterie dřez nástěnná</t>
  </si>
  <si>
    <t xml:space="preserve">Zástěna sprchového koutu ,  </t>
  </si>
  <si>
    <t>Vanička sprchového  koutu keramická vč. Montáže, 9000x900</t>
  </si>
  <si>
    <t>Montáž armatur závitových,se 2závity, G 1 včetně kulového kohoutu</t>
  </si>
  <si>
    <t>Montáž armatur závitových,se 2závity, G1 včetně klapky zpětné</t>
  </si>
  <si>
    <t>Montáž armatur závitových,se 2závity, G 3/4 včetně filtru</t>
  </si>
  <si>
    <t>pojistný ventil DN 20</t>
  </si>
  <si>
    <t>Expanzní nádoba 5 l</t>
  </si>
  <si>
    <t>Elektrický ohřívač TV  180 l, závěsný  , vč. Montáže a dopravyPodlahová vpust nerezová  40/50</t>
  </si>
  <si>
    <t>Potrubí měd D 28/1,5</t>
  </si>
  <si>
    <t>Pisoár  vč. Montáže</t>
  </si>
  <si>
    <t>SDK zákryt</t>
  </si>
  <si>
    <t xml:space="preserve">Napojení na stávající  potrubí </t>
  </si>
  <si>
    <t>Demontáž stáv, zařizovach předmětůvč. Sifonů a baterií</t>
  </si>
  <si>
    <t>MU NJ - sociálky</t>
  </si>
  <si>
    <t>022/20</t>
  </si>
  <si>
    <t>022/2020</t>
  </si>
  <si>
    <t xml:space="preserve">Cirkulační čerpadlo vč. Spínacích hodin </t>
  </si>
  <si>
    <t>734209116RT8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</si>
</sst>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0" fontId="10" fillId="0" borderId="0" xfId="1" applyNumberFormat="1"/>
    <xf numFmtId="0" fontId="16" fillId="0" borderId="0" xfId="1" applyFont="1"/>
    <xf numFmtId="0" fontId="9" fillId="0" borderId="59" xfId="1" applyFont="1" applyBorder="1" applyAlignment="1">
      <alignment horizontal="center" vertical="top"/>
    </xf>
    <xf numFmtId="49" fontId="9" fillId="0" borderId="59" xfId="1" applyNumberFormat="1" applyFont="1" applyBorder="1" applyAlignment="1">
      <alignment horizontal="left" vertical="top"/>
    </xf>
    <xf numFmtId="0" fontId="9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10" fillId="2" borderId="10" xfId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10" fillId="2" borderId="8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0" fontId="22" fillId="0" borderId="59" xfId="1" applyFont="1" applyBorder="1" applyAlignment="1">
      <alignment vertical="top" wrapText="1"/>
    </xf>
    <xf numFmtId="0" fontId="9" fillId="0" borderId="60" xfId="1" applyFont="1" applyBorder="1" applyAlignment="1">
      <alignment vertical="top" wrapText="1"/>
    </xf>
    <xf numFmtId="4" fontId="17" fillId="0" borderId="59" xfId="1" applyNumberFormat="1" applyFont="1" applyBorder="1" applyAlignment="1" applyProtection="1">
      <alignment horizontal="right"/>
      <protection locked="0"/>
    </xf>
    <xf numFmtId="4" fontId="17" fillId="0" borderId="40" xfId="1" applyNumberFormat="1" applyFont="1" applyBorder="1" applyAlignment="1" applyProtection="1">
      <alignment horizontal="right"/>
      <protection locked="0"/>
    </xf>
    <xf numFmtId="49" fontId="17" fillId="0" borderId="10" xfId="1" applyNumberFormat="1" applyFont="1" applyBorder="1" applyAlignment="1">
      <alignment horizontal="center" shrinkToFit="1"/>
    </xf>
    <xf numFmtId="4" fontId="17" fillId="0" borderId="10" xfId="1" applyNumberFormat="1" applyFont="1" applyBorder="1" applyAlignment="1">
      <alignment horizontal="right"/>
    </xf>
    <xf numFmtId="0" fontId="9" fillId="0" borderId="0" xfId="0" applyFont="1" applyAlignment="1" applyProtection="1">
      <alignment horizontal="left" vertical="top" wrapText="1"/>
      <protection locked="0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B1" sqref="B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022e</v>
      </c>
      <c r="D2" s="5">
        <f>Rekapitulace!G2</f>
        <v>0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77</v>
      </c>
      <c r="B5" s="16"/>
      <c r="C5" s="17" t="s">
        <v>78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 x14ac:dyDescent="0.2">
      <c r="A7" s="23" t="s">
        <v>249</v>
      </c>
      <c r="B7" s="24"/>
      <c r="C7" s="25" t="s">
        <v>247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">
      <c r="A8" s="28" t="s">
        <v>12</v>
      </c>
      <c r="B8" s="11"/>
      <c r="C8" s="203"/>
      <c r="D8" s="203"/>
      <c r="E8" s="204"/>
      <c r="F8" s="29" t="s">
        <v>13</v>
      </c>
      <c r="G8" s="30"/>
      <c r="H8" s="31"/>
      <c r="I8" s="32"/>
    </row>
    <row r="9" spans="1:57" x14ac:dyDescent="0.2">
      <c r="A9" s="28" t="s">
        <v>14</v>
      </c>
      <c r="B9" s="11"/>
      <c r="C9" s="203">
        <f>Projektant</f>
        <v>0</v>
      </c>
      <c r="D9" s="203"/>
      <c r="E9" s="204"/>
      <c r="F9" s="11"/>
      <c r="G9" s="33"/>
      <c r="H9" s="34"/>
    </row>
    <row r="10" spans="1:57" x14ac:dyDescent="0.2">
      <c r="A10" s="28" t="s">
        <v>15</v>
      </c>
      <c r="B10" s="11"/>
      <c r="C10" s="203"/>
      <c r="D10" s="203"/>
      <c r="E10" s="203"/>
      <c r="F10" s="35"/>
      <c r="G10" s="36"/>
      <c r="H10" s="37"/>
    </row>
    <row r="11" spans="1:57" ht="13.5" customHeight="1" x14ac:dyDescent="0.2">
      <c r="A11" s="28" t="s">
        <v>16</v>
      </c>
      <c r="B11" s="11"/>
      <c r="C11" s="203"/>
      <c r="D11" s="203"/>
      <c r="E11" s="203"/>
      <c r="F11" s="38" t="s">
        <v>17</v>
      </c>
      <c r="G11" s="39" t="s">
        <v>248</v>
      </c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9"/>
      <c r="C12" s="205"/>
      <c r="D12" s="205"/>
      <c r="E12" s="205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 t="str">
        <f>Rekapitulace!A20</f>
        <v>Ztížené výrobní podmínky</v>
      </c>
      <c r="E15" s="57"/>
      <c r="F15" s="58"/>
      <c r="G15" s="55">
        <f>Rekapitulace!I20</f>
        <v>0</v>
      </c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59" t="str">
        <f>Rekapitulace!A21</f>
        <v>Oborová přirážka</v>
      </c>
      <c r="E16" s="60"/>
      <c r="F16" s="61"/>
      <c r="G16" s="55">
        <f>Rekapitulace!I21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59" t="str">
        <f>Rekapitulace!A22</f>
        <v>Přesun stavebních kapacit</v>
      </c>
      <c r="E17" s="60"/>
      <c r="F17" s="61"/>
      <c r="G17" s="55">
        <f>Rekapitulace!I22</f>
        <v>0</v>
      </c>
    </row>
    <row r="18" spans="1:7" ht="15.95" customHeight="1" x14ac:dyDescent="0.2">
      <c r="A18" s="62" t="s">
        <v>28</v>
      </c>
      <c r="B18" s="63" t="s">
        <v>29</v>
      </c>
      <c r="C18" s="55">
        <f>Dodavka</f>
        <v>0</v>
      </c>
      <c r="D18" s="59" t="str">
        <f>Rekapitulace!A23</f>
        <v>Mimostaveništní doprava</v>
      </c>
      <c r="E18" s="60"/>
      <c r="F18" s="61"/>
      <c r="G18" s="55">
        <f>Rekapitulace!I23</f>
        <v>0</v>
      </c>
    </row>
    <row r="19" spans="1:7" ht="15.95" customHeight="1" x14ac:dyDescent="0.2">
      <c r="A19" s="64" t="s">
        <v>30</v>
      </c>
      <c r="B19" s="54"/>
      <c r="C19" s="55">
        <f>SUM(C15:C18)</f>
        <v>0</v>
      </c>
      <c r="D19" s="65" t="str">
        <f>Rekapitulace!A24</f>
        <v>Zařízení staveniště</v>
      </c>
      <c r="E19" s="60"/>
      <c r="F19" s="61"/>
      <c r="G19" s="55">
        <f>Rekapitulace!I24</f>
        <v>0</v>
      </c>
    </row>
    <row r="20" spans="1:7" ht="15.95" customHeight="1" x14ac:dyDescent="0.2">
      <c r="A20" s="64"/>
      <c r="B20" s="54"/>
      <c r="C20" s="55"/>
      <c r="D20" s="59" t="str">
        <f>Rekapitulace!A25</f>
        <v>Provoz investora</v>
      </c>
      <c r="E20" s="60"/>
      <c r="F20" s="61"/>
      <c r="G20" s="55">
        <f>Rekapitulace!I25</f>
        <v>0</v>
      </c>
    </row>
    <row r="21" spans="1:7" ht="15.95" customHeight="1" x14ac:dyDescent="0.2">
      <c r="A21" s="64" t="s">
        <v>31</v>
      </c>
      <c r="B21" s="54"/>
      <c r="C21" s="55">
        <f>HZS</f>
        <v>0</v>
      </c>
      <c r="D21" s="59" t="str">
        <f>Rekapitulace!A26</f>
        <v>Kompletační činnost (IČD)</v>
      </c>
      <c r="E21" s="60"/>
      <c r="F21" s="61"/>
      <c r="G21" s="55">
        <f>Rekapitulace!I26</f>
        <v>0</v>
      </c>
    </row>
    <row r="22" spans="1:7" ht="15.95" customHeight="1" x14ac:dyDescent="0.2">
      <c r="A22" s="66" t="s">
        <v>32</v>
      </c>
      <c r="B22" s="34"/>
      <c r="C22" s="55">
        <f>C19+C21</f>
        <v>0</v>
      </c>
      <c r="D22" s="59" t="s">
        <v>33</v>
      </c>
      <c r="E22" s="60"/>
      <c r="F22" s="61"/>
      <c r="G22" s="55">
        <f>G23-SUM(G15:G21)</f>
        <v>0</v>
      </c>
    </row>
    <row r="23" spans="1:7" ht="15.95" customHeight="1" thickBot="1" x14ac:dyDescent="0.25">
      <c r="A23" s="206" t="s">
        <v>34</v>
      </c>
      <c r="B23" s="207"/>
      <c r="C23" s="67">
        <f>C22+G23</f>
        <v>0</v>
      </c>
      <c r="D23" s="68" t="s">
        <v>35</v>
      </c>
      <c r="E23" s="69"/>
      <c r="F23" s="70"/>
      <c r="G23" s="55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6" t="s">
        <v>39</v>
      </c>
      <c r="B25" s="34"/>
      <c r="C25" s="76"/>
      <c r="D25" s="34" t="s">
        <v>39</v>
      </c>
      <c r="F25" s="77" t="s">
        <v>39</v>
      </c>
      <c r="G25" s="78"/>
    </row>
    <row r="26" spans="1:7" ht="37.5" customHeight="1" x14ac:dyDescent="0.2">
      <c r="A26" s="66" t="s">
        <v>40</v>
      </c>
      <c r="B26" s="79"/>
      <c r="C26" s="76"/>
      <c r="D26" s="34" t="s">
        <v>40</v>
      </c>
      <c r="F26" s="77" t="s">
        <v>40</v>
      </c>
      <c r="G26" s="78"/>
    </row>
    <row r="27" spans="1:7" x14ac:dyDescent="0.2">
      <c r="A27" s="66"/>
      <c r="B27" s="80"/>
      <c r="C27" s="76"/>
      <c r="D27" s="34"/>
      <c r="F27" s="77"/>
      <c r="G27" s="78"/>
    </row>
    <row r="28" spans="1:7" x14ac:dyDescent="0.2">
      <c r="A28" s="66" t="s">
        <v>41</v>
      </c>
      <c r="B28" s="34"/>
      <c r="C28" s="76"/>
      <c r="D28" s="77" t="s">
        <v>42</v>
      </c>
      <c r="E28" s="76"/>
      <c r="F28" s="81" t="s">
        <v>42</v>
      </c>
      <c r="G28" s="78"/>
    </row>
    <row r="29" spans="1:7" ht="69" customHeight="1" x14ac:dyDescent="0.2">
      <c r="A29" s="66"/>
      <c r="B29" s="34"/>
      <c r="C29" s="82"/>
      <c r="D29" s="83"/>
      <c r="E29" s="82"/>
      <c r="F29" s="34"/>
      <c r="G29" s="78"/>
    </row>
    <row r="30" spans="1:7" x14ac:dyDescent="0.2">
      <c r="A30" s="84" t="s">
        <v>43</v>
      </c>
      <c r="B30" s="85"/>
      <c r="C30" s="86">
        <v>21</v>
      </c>
      <c r="D30" s="85" t="s">
        <v>44</v>
      </c>
      <c r="E30" s="87"/>
      <c r="F30" s="208">
        <f>ROUND(C23-F32,0)</f>
        <v>0</v>
      </c>
      <c r="G30" s="209"/>
    </row>
    <row r="31" spans="1:7" x14ac:dyDescent="0.2">
      <c r="A31" s="84" t="s">
        <v>45</v>
      </c>
      <c r="B31" s="85"/>
      <c r="C31" s="86">
        <f>SazbaDPH1</f>
        <v>21</v>
      </c>
      <c r="D31" s="85" t="s">
        <v>46</v>
      </c>
      <c r="E31" s="87"/>
      <c r="F31" s="208">
        <f>ROUND(PRODUCT(F30,C31/100),1)</f>
        <v>0</v>
      </c>
      <c r="G31" s="209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208">
        <v>0</v>
      </c>
      <c r="G32" s="209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1"/>
      <c r="F33" s="208">
        <f>ROUND(PRODUCT(F32,C33/100),1)</f>
        <v>0</v>
      </c>
      <c r="G33" s="209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10">
        <f>CEILING(SUM(F30:F33),IF(SUM(F30:F33)&gt;=0,1,-1))</f>
        <v>0</v>
      </c>
      <c r="G34" s="211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202"/>
      <c r="C37" s="202"/>
      <c r="D37" s="202"/>
      <c r="E37" s="202"/>
      <c r="F37" s="202"/>
      <c r="G37" s="202"/>
      <c r="H37" t="s">
        <v>6</v>
      </c>
    </row>
    <row r="38" spans="1:8" ht="12.75" customHeight="1" x14ac:dyDescent="0.2">
      <c r="A38" s="95"/>
      <c r="B38" s="202"/>
      <c r="C38" s="202"/>
      <c r="D38" s="202"/>
      <c r="E38" s="202"/>
      <c r="F38" s="202"/>
      <c r="G38" s="202"/>
      <c r="H38" t="s">
        <v>6</v>
      </c>
    </row>
    <row r="39" spans="1:8" x14ac:dyDescent="0.2">
      <c r="A39" s="95"/>
      <c r="B39" s="202"/>
      <c r="C39" s="202"/>
      <c r="D39" s="202"/>
      <c r="E39" s="202"/>
      <c r="F39" s="202"/>
      <c r="G39" s="202"/>
      <c r="H39" t="s">
        <v>6</v>
      </c>
    </row>
    <row r="40" spans="1:8" x14ac:dyDescent="0.2">
      <c r="A40" s="95"/>
      <c r="B40" s="202"/>
      <c r="C40" s="202"/>
      <c r="D40" s="202"/>
      <c r="E40" s="202"/>
      <c r="F40" s="202"/>
      <c r="G40" s="202"/>
      <c r="H40" t="s">
        <v>6</v>
      </c>
    </row>
    <row r="41" spans="1:8" x14ac:dyDescent="0.2">
      <c r="A41" s="95"/>
      <c r="B41" s="202"/>
      <c r="C41" s="202"/>
      <c r="D41" s="202"/>
      <c r="E41" s="202"/>
      <c r="F41" s="202"/>
      <c r="G41" s="202"/>
      <c r="H41" t="s">
        <v>6</v>
      </c>
    </row>
    <row r="42" spans="1:8" x14ac:dyDescent="0.2">
      <c r="A42" s="95"/>
      <c r="B42" s="202"/>
      <c r="C42" s="202"/>
      <c r="D42" s="202"/>
      <c r="E42" s="202"/>
      <c r="F42" s="202"/>
      <c r="G42" s="202"/>
      <c r="H42" t="s">
        <v>6</v>
      </c>
    </row>
    <row r="43" spans="1:8" x14ac:dyDescent="0.2">
      <c r="A43" s="95"/>
      <c r="B43" s="202"/>
      <c r="C43" s="202"/>
      <c r="D43" s="202"/>
      <c r="E43" s="202"/>
      <c r="F43" s="202"/>
      <c r="G43" s="202"/>
      <c r="H43" t="s">
        <v>6</v>
      </c>
    </row>
    <row r="44" spans="1:8" x14ac:dyDescent="0.2">
      <c r="A44" s="95"/>
      <c r="B44" s="202"/>
      <c r="C44" s="202"/>
      <c r="D44" s="202"/>
      <c r="E44" s="202"/>
      <c r="F44" s="202"/>
      <c r="G44" s="202"/>
      <c r="H44" t="s">
        <v>6</v>
      </c>
    </row>
    <row r="45" spans="1:8" ht="0.75" customHeight="1" x14ac:dyDescent="0.2">
      <c r="A45" s="95"/>
      <c r="B45" s="202"/>
      <c r="C45" s="202"/>
      <c r="D45" s="202"/>
      <c r="E45" s="202"/>
      <c r="F45" s="202"/>
      <c r="G45" s="202"/>
      <c r="H45" t="s">
        <v>6</v>
      </c>
    </row>
    <row r="46" spans="1:8" x14ac:dyDescent="0.2">
      <c r="B46" s="212"/>
      <c r="C46" s="212"/>
      <c r="D46" s="212"/>
      <c r="E46" s="212"/>
      <c r="F46" s="212"/>
      <c r="G46" s="212"/>
    </row>
    <row r="47" spans="1:8" x14ac:dyDescent="0.2">
      <c r="B47" s="212"/>
      <c r="C47" s="212"/>
      <c r="D47" s="212"/>
      <c r="E47" s="212"/>
      <c r="F47" s="212"/>
      <c r="G47" s="212"/>
    </row>
    <row r="48" spans="1:8" x14ac:dyDescent="0.2">
      <c r="B48" s="212"/>
      <c r="C48" s="212"/>
      <c r="D48" s="212"/>
      <c r="E48" s="212"/>
      <c r="F48" s="212"/>
      <c r="G48" s="212"/>
    </row>
    <row r="49" spans="2:7" x14ac:dyDescent="0.2">
      <c r="B49" s="212"/>
      <c r="C49" s="212"/>
      <c r="D49" s="212"/>
      <c r="E49" s="212"/>
      <c r="F49" s="212"/>
      <c r="G49" s="212"/>
    </row>
    <row r="50" spans="2:7" x14ac:dyDescent="0.2">
      <c r="B50" s="212"/>
      <c r="C50" s="212"/>
      <c r="D50" s="212"/>
      <c r="E50" s="212"/>
      <c r="F50" s="212"/>
      <c r="G50" s="212"/>
    </row>
    <row r="51" spans="2:7" x14ac:dyDescent="0.2">
      <c r="B51" s="212"/>
      <c r="C51" s="212"/>
      <c r="D51" s="212"/>
      <c r="E51" s="212"/>
      <c r="F51" s="212"/>
      <c r="G51" s="212"/>
    </row>
    <row r="52" spans="2:7" x14ac:dyDescent="0.2">
      <c r="B52" s="212"/>
      <c r="C52" s="212"/>
      <c r="D52" s="212"/>
      <c r="E52" s="212"/>
      <c r="F52" s="212"/>
      <c r="G52" s="212"/>
    </row>
    <row r="53" spans="2:7" x14ac:dyDescent="0.2">
      <c r="B53" s="212"/>
      <c r="C53" s="212"/>
      <c r="D53" s="212"/>
      <c r="E53" s="212"/>
      <c r="F53" s="212"/>
      <c r="G53" s="212"/>
    </row>
    <row r="54" spans="2:7" x14ac:dyDescent="0.2">
      <c r="B54" s="212"/>
      <c r="C54" s="212"/>
      <c r="D54" s="212"/>
      <c r="E54" s="212"/>
      <c r="F54" s="212"/>
      <c r="G54" s="212"/>
    </row>
    <row r="55" spans="2:7" x14ac:dyDescent="0.2">
      <c r="B55" s="212"/>
      <c r="C55" s="212"/>
      <c r="D55" s="212"/>
      <c r="E55" s="212"/>
      <c r="F55" s="212"/>
      <c r="G55" s="212"/>
    </row>
  </sheetData>
  <sheetProtection algorithmName="SHA-512" hashValue="H8Zy0EmrjylEvbrwrQXWHnVfYg2mPPOP9frspxyMqT0BWiLNLGug/EG9mBf8ZXC8VBAQlzspL1PMh1U2I5rODg==" saltValue="E+JoGHg72vmXdDAXay3wDQ==" spinCount="100000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9"/>
  <sheetViews>
    <sheetView workbookViewId="0">
      <selection sqref="A1:B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3" t="s">
        <v>49</v>
      </c>
      <c r="B1" s="214"/>
      <c r="C1" s="96" t="str">
        <f>CONCATENATE(cislostavby," ",nazevstavby)</f>
        <v>022/2020 MU NJ - sociálky</v>
      </c>
      <c r="D1" s="97"/>
      <c r="E1" s="98"/>
      <c r="F1" s="97"/>
      <c r="G1" s="99" t="s">
        <v>50</v>
      </c>
      <c r="H1" s="100" t="s">
        <v>77</v>
      </c>
      <c r="I1" s="101"/>
    </row>
    <row r="2" spans="1:9" ht="13.5" thickBot="1" x14ac:dyDescent="0.25">
      <c r="A2" s="215" t="s">
        <v>51</v>
      </c>
      <c r="B2" s="216"/>
      <c r="C2" s="102" t="str">
        <f>CONCATENATE(cisloobjektu," ",nazevobjektu)</f>
        <v>022e Zdravotechnika</v>
      </c>
      <c r="D2" s="103"/>
      <c r="E2" s="104"/>
      <c r="F2" s="103"/>
      <c r="G2" s="217"/>
      <c r="H2" s="218"/>
      <c r="I2" s="219"/>
    </row>
    <row r="3" spans="1:9" ht="13.5" thickTop="1" x14ac:dyDescent="0.2">
      <c r="F3" s="34"/>
    </row>
    <row r="4" spans="1:9" ht="19.5" customHeight="1" x14ac:dyDescent="0.25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 x14ac:dyDescent="0.25"/>
    <row r="6" spans="1:9" s="34" customFormat="1" ht="13.5" thickBot="1" x14ac:dyDescent="0.25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9" s="34" customFormat="1" x14ac:dyDescent="0.2">
      <c r="A7" s="192" t="str">
        <f>Položky!B7</f>
        <v>223</v>
      </c>
      <c r="B7" s="114" t="str">
        <f>Položky!C7</f>
        <v>Stavební práce</v>
      </c>
      <c r="D7" s="115"/>
      <c r="E7" s="193">
        <f>Položky!G15</f>
        <v>0</v>
      </c>
      <c r="F7" s="194">
        <f>Položky!BB15</f>
        <v>0</v>
      </c>
      <c r="G7" s="194">
        <f>Položky!BC15</f>
        <v>0</v>
      </c>
      <c r="H7" s="194">
        <f>Položky!BD15</f>
        <v>0</v>
      </c>
      <c r="I7" s="195">
        <f>Položky!BE15</f>
        <v>0</v>
      </c>
    </row>
    <row r="8" spans="1:9" s="34" customFormat="1" x14ac:dyDescent="0.2">
      <c r="A8" s="192" t="str">
        <f>Položky!B16</f>
        <v>713</v>
      </c>
      <c r="B8" s="114" t="str">
        <f>Položky!C16</f>
        <v>Izolace tepelné</v>
      </c>
      <c r="D8" s="115"/>
      <c r="E8" s="193">
        <f>Položky!BA23</f>
        <v>0</v>
      </c>
      <c r="F8" s="194">
        <f>Položky!G23</f>
        <v>0</v>
      </c>
      <c r="G8" s="194">
        <f>Položky!BC23</f>
        <v>0</v>
      </c>
      <c r="H8" s="194">
        <f>Položky!BD23</f>
        <v>0</v>
      </c>
      <c r="I8" s="195">
        <f>Položky!BE23</f>
        <v>0</v>
      </c>
    </row>
    <row r="9" spans="1:9" s="34" customFormat="1" x14ac:dyDescent="0.2">
      <c r="A9" s="192" t="str">
        <f>Položky!B24</f>
        <v>721</v>
      </c>
      <c r="B9" s="114" t="str">
        <f>Položky!C24</f>
        <v>Vnitřní kanalizace</v>
      </c>
      <c r="D9" s="115"/>
      <c r="E9" s="193">
        <f>Položky!BA37</f>
        <v>0</v>
      </c>
      <c r="F9" s="194">
        <f>Položky!G37</f>
        <v>0</v>
      </c>
      <c r="G9" s="194">
        <f>Položky!BC37</f>
        <v>0</v>
      </c>
      <c r="H9" s="194">
        <f>Položky!BD37</f>
        <v>0</v>
      </c>
      <c r="I9" s="195">
        <f>Položky!BE37</f>
        <v>0</v>
      </c>
    </row>
    <row r="10" spans="1:9" s="34" customFormat="1" x14ac:dyDescent="0.2">
      <c r="A10" s="192" t="str">
        <f>Položky!B38</f>
        <v>722</v>
      </c>
      <c r="B10" s="114" t="str">
        <f>Položky!C38</f>
        <v>Vnitřní vodovod</v>
      </c>
      <c r="D10" s="115"/>
      <c r="E10" s="193">
        <f>Položky!BA48</f>
        <v>0</v>
      </c>
      <c r="F10" s="194">
        <f>Položky!G48</f>
        <v>0</v>
      </c>
      <c r="G10" s="194">
        <f>Položky!BC48</f>
        <v>0</v>
      </c>
      <c r="H10" s="194">
        <f>Položky!BD48</f>
        <v>0</v>
      </c>
      <c r="I10" s="195">
        <f>Položky!BE48</f>
        <v>0</v>
      </c>
    </row>
    <row r="11" spans="1:9" s="34" customFormat="1" x14ac:dyDescent="0.2">
      <c r="A11" s="192" t="str">
        <f>Položky!B49</f>
        <v>723</v>
      </c>
      <c r="B11" s="114" t="str">
        <f>Položky!C49</f>
        <v>Vnitřní plynovod</v>
      </c>
      <c r="D11" s="115"/>
      <c r="E11" s="193">
        <f>Položky!BA56</f>
        <v>0</v>
      </c>
      <c r="F11" s="194">
        <f>Položky!G56</f>
        <v>0</v>
      </c>
      <c r="G11" s="194">
        <f>Položky!BC56</f>
        <v>0</v>
      </c>
      <c r="H11" s="194">
        <f>Položky!BD56</f>
        <v>0</v>
      </c>
      <c r="I11" s="195">
        <f>Položky!BE56</f>
        <v>0</v>
      </c>
    </row>
    <row r="12" spans="1:9" s="34" customFormat="1" x14ac:dyDescent="0.2">
      <c r="A12" s="192" t="str">
        <f>Položky!B57</f>
        <v>725</v>
      </c>
      <c r="B12" s="114" t="str">
        <f>Položky!C57</f>
        <v>Zařizovací předměty</v>
      </c>
      <c r="D12" s="115"/>
      <c r="E12" s="193">
        <f>Položky!BA76</f>
        <v>0</v>
      </c>
      <c r="F12" s="194">
        <f>Položky!G76</f>
        <v>0</v>
      </c>
      <c r="G12" s="194">
        <f>Položky!BC76</f>
        <v>0</v>
      </c>
      <c r="H12" s="194">
        <f>Položky!BD76</f>
        <v>0</v>
      </c>
      <c r="I12" s="195">
        <f>Položky!BE76</f>
        <v>0</v>
      </c>
    </row>
    <row r="13" spans="1:9" s="34" customFormat="1" x14ac:dyDescent="0.2">
      <c r="A13" s="192" t="str">
        <f>Položky!B77</f>
        <v>734</v>
      </c>
      <c r="B13" s="114" t="str">
        <f>Položky!C77</f>
        <v>Armatury</v>
      </c>
      <c r="D13" s="115"/>
      <c r="E13" s="193">
        <f>Položky!BA86</f>
        <v>0</v>
      </c>
      <c r="F13" s="194">
        <f>Položky!G86</f>
        <v>0</v>
      </c>
      <c r="G13" s="194">
        <f>Položky!BC86</f>
        <v>0</v>
      </c>
      <c r="H13" s="194">
        <f>Položky!BD86</f>
        <v>0</v>
      </c>
      <c r="I13" s="195">
        <f>Položky!BE86</f>
        <v>0</v>
      </c>
    </row>
    <row r="14" spans="1:9" s="34" customFormat="1" ht="13.5" thickBot="1" x14ac:dyDescent="0.25">
      <c r="A14" s="192" t="str">
        <f>Položky!B87</f>
        <v>999</v>
      </c>
      <c r="B14" s="114" t="str">
        <f>Položky!C87</f>
        <v>Poplatky za skládky</v>
      </c>
      <c r="D14" s="115"/>
      <c r="E14" s="193">
        <f>Položky!BA91</f>
        <v>0</v>
      </c>
      <c r="F14" s="194">
        <f>Položky!BB91</f>
        <v>0</v>
      </c>
      <c r="G14" s="194">
        <f>Položky!BC91</f>
        <v>0</v>
      </c>
      <c r="H14" s="194">
        <f>Položky!BD91</f>
        <v>0</v>
      </c>
      <c r="I14" s="195">
        <f>Položky!G91</f>
        <v>0</v>
      </c>
    </row>
    <row r="15" spans="1:9" s="122" customFormat="1" ht="13.5" thickBot="1" x14ac:dyDescent="0.25">
      <c r="A15" s="116"/>
      <c r="B15" s="117" t="s">
        <v>58</v>
      </c>
      <c r="C15" s="117"/>
      <c r="D15" s="118"/>
      <c r="E15" s="119">
        <f>SUM(E7:E14)</f>
        <v>0</v>
      </c>
      <c r="F15" s="120">
        <f>SUM(F7:F14)</f>
        <v>0</v>
      </c>
      <c r="G15" s="120">
        <f>SUM(G7:G14)</f>
        <v>0</v>
      </c>
      <c r="H15" s="120">
        <f>SUM(H7:H14)</f>
        <v>0</v>
      </c>
      <c r="I15" s="121">
        <f>SUM(I7:I14)</f>
        <v>0</v>
      </c>
    </row>
    <row r="16" spans="1:9" x14ac:dyDescent="0.2">
      <c r="A16" s="34"/>
      <c r="B16" s="34"/>
      <c r="C16" s="34"/>
      <c r="D16" s="34"/>
      <c r="E16" s="34"/>
      <c r="F16" s="34"/>
      <c r="G16" s="34"/>
      <c r="H16" s="34"/>
      <c r="I16" s="34"/>
    </row>
    <row r="17" spans="1:57" ht="19.5" customHeight="1" x14ac:dyDescent="0.25">
      <c r="A17" s="106" t="s">
        <v>59</v>
      </c>
      <c r="B17" s="106"/>
      <c r="C17" s="106"/>
      <c r="D17" s="106"/>
      <c r="E17" s="106"/>
      <c r="F17" s="106"/>
      <c r="G17" s="123"/>
      <c r="H17" s="106"/>
      <c r="I17" s="106"/>
      <c r="BA17" s="40"/>
      <c r="BB17" s="40"/>
      <c r="BC17" s="40"/>
      <c r="BD17" s="40"/>
      <c r="BE17" s="40"/>
    </row>
    <row r="18" spans="1:57" ht="13.5" thickBot="1" x14ac:dyDescent="0.25"/>
    <row r="19" spans="1:57" x14ac:dyDescent="0.2">
      <c r="A19" s="71" t="s">
        <v>60</v>
      </c>
      <c r="B19" s="72"/>
      <c r="C19" s="72"/>
      <c r="D19" s="124"/>
      <c r="E19" s="125" t="s">
        <v>61</v>
      </c>
      <c r="F19" s="126" t="s">
        <v>62</v>
      </c>
      <c r="G19" s="127" t="s">
        <v>63</v>
      </c>
      <c r="H19" s="128"/>
      <c r="I19" s="129" t="s">
        <v>61</v>
      </c>
    </row>
    <row r="20" spans="1:57" x14ac:dyDescent="0.2">
      <c r="A20" s="130" t="s">
        <v>174</v>
      </c>
      <c r="B20" s="131"/>
      <c r="C20" s="131"/>
      <c r="D20" s="132"/>
      <c r="E20" s="133">
        <v>0</v>
      </c>
      <c r="F20" s="134">
        <v>0</v>
      </c>
      <c r="G20" s="135">
        <f t="shared" ref="G20:G27" si="0">CHOOSE(BA20+1,HSV+PSV,HSV+PSV+Mont,HSV+PSV+Dodavka+Mont,HSV,PSV,Mont,Dodavka,Mont+Dodavka,0)</f>
        <v>0</v>
      </c>
      <c r="H20" s="136"/>
      <c r="I20" s="137">
        <f t="shared" ref="I20:I27" si="1">E20+F20*G20/100</f>
        <v>0</v>
      </c>
      <c r="BA20">
        <v>0</v>
      </c>
    </row>
    <row r="21" spans="1:57" x14ac:dyDescent="0.2">
      <c r="A21" s="130" t="s">
        <v>175</v>
      </c>
      <c r="B21" s="131"/>
      <c r="C21" s="131"/>
      <c r="D21" s="132"/>
      <c r="E21" s="133">
        <v>0</v>
      </c>
      <c r="F21" s="134">
        <v>0</v>
      </c>
      <c r="G21" s="135">
        <f t="shared" si="0"/>
        <v>0</v>
      </c>
      <c r="H21" s="136"/>
      <c r="I21" s="137">
        <f t="shared" si="1"/>
        <v>0</v>
      </c>
      <c r="BA21">
        <v>0</v>
      </c>
    </row>
    <row r="22" spans="1:57" x14ac:dyDescent="0.2">
      <c r="A22" s="130" t="s">
        <v>176</v>
      </c>
      <c r="B22" s="131"/>
      <c r="C22" s="131"/>
      <c r="D22" s="132"/>
      <c r="E22" s="133">
        <v>0</v>
      </c>
      <c r="F22" s="134">
        <v>0</v>
      </c>
      <c r="G22" s="135">
        <f t="shared" si="0"/>
        <v>0</v>
      </c>
      <c r="H22" s="136"/>
      <c r="I22" s="137">
        <f t="shared" si="1"/>
        <v>0</v>
      </c>
      <c r="BA22">
        <v>0</v>
      </c>
    </row>
    <row r="23" spans="1:57" x14ac:dyDescent="0.2">
      <c r="A23" s="130" t="s">
        <v>177</v>
      </c>
      <c r="B23" s="131"/>
      <c r="C23" s="131"/>
      <c r="D23" s="132"/>
      <c r="E23" s="133">
        <v>0</v>
      </c>
      <c r="F23" s="134">
        <v>0</v>
      </c>
      <c r="G23" s="135">
        <f t="shared" si="0"/>
        <v>0</v>
      </c>
      <c r="H23" s="136"/>
      <c r="I23" s="137">
        <f t="shared" si="1"/>
        <v>0</v>
      </c>
      <c r="BA23">
        <v>0</v>
      </c>
    </row>
    <row r="24" spans="1:57" x14ac:dyDescent="0.2">
      <c r="A24" s="130" t="s">
        <v>178</v>
      </c>
      <c r="B24" s="131"/>
      <c r="C24" s="131"/>
      <c r="D24" s="132"/>
      <c r="E24" s="133">
        <v>0</v>
      </c>
      <c r="F24" s="134">
        <v>0</v>
      </c>
      <c r="G24" s="135">
        <f t="shared" si="0"/>
        <v>0</v>
      </c>
      <c r="H24" s="136"/>
      <c r="I24" s="137">
        <f t="shared" si="1"/>
        <v>0</v>
      </c>
      <c r="BA24">
        <v>1</v>
      </c>
    </row>
    <row r="25" spans="1:57" x14ac:dyDescent="0.2">
      <c r="A25" s="130" t="s">
        <v>179</v>
      </c>
      <c r="B25" s="131"/>
      <c r="C25" s="131"/>
      <c r="D25" s="132"/>
      <c r="E25" s="133">
        <v>0</v>
      </c>
      <c r="F25" s="134">
        <v>0</v>
      </c>
      <c r="G25" s="135">
        <f t="shared" si="0"/>
        <v>0</v>
      </c>
      <c r="H25" s="136"/>
      <c r="I25" s="137">
        <f t="shared" si="1"/>
        <v>0</v>
      </c>
      <c r="BA25">
        <v>1</v>
      </c>
    </row>
    <row r="26" spans="1:57" x14ac:dyDescent="0.2">
      <c r="A26" s="130" t="s">
        <v>180</v>
      </c>
      <c r="B26" s="131"/>
      <c r="C26" s="131"/>
      <c r="D26" s="132"/>
      <c r="E26" s="133">
        <v>0</v>
      </c>
      <c r="F26" s="134">
        <v>0</v>
      </c>
      <c r="G26" s="135">
        <f t="shared" si="0"/>
        <v>0</v>
      </c>
      <c r="H26" s="136"/>
      <c r="I26" s="137">
        <f t="shared" si="1"/>
        <v>0</v>
      </c>
      <c r="BA26">
        <v>2</v>
      </c>
    </row>
    <row r="27" spans="1:57" x14ac:dyDescent="0.2">
      <c r="A27" s="130" t="s">
        <v>181</v>
      </c>
      <c r="B27" s="131"/>
      <c r="C27" s="131"/>
      <c r="D27" s="132"/>
      <c r="E27" s="133">
        <v>0</v>
      </c>
      <c r="F27" s="134">
        <v>0</v>
      </c>
      <c r="G27" s="135">
        <f t="shared" si="0"/>
        <v>0</v>
      </c>
      <c r="H27" s="136"/>
      <c r="I27" s="137">
        <f t="shared" si="1"/>
        <v>0</v>
      </c>
      <c r="BA27">
        <v>2</v>
      </c>
    </row>
    <row r="28" spans="1:57" ht="13.5" thickBot="1" x14ac:dyDescent="0.25">
      <c r="A28" s="138"/>
      <c r="B28" s="139" t="s">
        <v>64</v>
      </c>
      <c r="C28" s="140"/>
      <c r="D28" s="141"/>
      <c r="E28" s="142"/>
      <c r="F28" s="143"/>
      <c r="G28" s="143"/>
      <c r="H28" s="220">
        <f>SUM(I20:I27)</f>
        <v>0</v>
      </c>
      <c r="I28" s="221"/>
    </row>
    <row r="30" spans="1:57" x14ac:dyDescent="0.2">
      <c r="B30" s="122"/>
      <c r="F30" s="144"/>
      <c r="G30" s="145"/>
      <c r="H30" s="145"/>
      <c r="I30" s="146"/>
    </row>
    <row r="31" spans="1:57" x14ac:dyDescent="0.2">
      <c r="F31" s="144"/>
      <c r="G31" s="145"/>
      <c r="H31" s="145"/>
      <c r="I31" s="146"/>
    </row>
    <row r="32" spans="1:57" x14ac:dyDescent="0.2">
      <c r="F32" s="144"/>
      <c r="G32" s="145"/>
      <c r="H32" s="145"/>
      <c r="I32" s="146"/>
    </row>
    <row r="33" spans="6:9" x14ac:dyDescent="0.2">
      <c r="F33" s="144"/>
      <c r="G33" s="145"/>
      <c r="H33" s="145"/>
      <c r="I33" s="146"/>
    </row>
    <row r="34" spans="6:9" x14ac:dyDescent="0.2">
      <c r="F34" s="144"/>
      <c r="G34" s="145"/>
      <c r="H34" s="145"/>
      <c r="I34" s="146"/>
    </row>
    <row r="35" spans="6:9" x14ac:dyDescent="0.2">
      <c r="F35" s="144"/>
      <c r="G35" s="145"/>
      <c r="H35" s="145"/>
      <c r="I35" s="146"/>
    </row>
    <row r="36" spans="6:9" x14ac:dyDescent="0.2">
      <c r="F36" s="144"/>
      <c r="G36" s="145"/>
      <c r="H36" s="145"/>
      <c r="I36" s="146"/>
    </row>
    <row r="37" spans="6:9" x14ac:dyDescent="0.2">
      <c r="F37" s="144"/>
      <c r="G37" s="145"/>
      <c r="H37" s="145"/>
      <c r="I37" s="146"/>
    </row>
    <row r="38" spans="6:9" x14ac:dyDescent="0.2">
      <c r="F38" s="144"/>
      <c r="G38" s="145"/>
      <c r="H38" s="145"/>
      <c r="I38" s="146"/>
    </row>
    <row r="39" spans="6:9" x14ac:dyDescent="0.2">
      <c r="F39" s="144"/>
      <c r="G39" s="145"/>
      <c r="H39" s="145"/>
      <c r="I39" s="146"/>
    </row>
    <row r="40" spans="6:9" x14ac:dyDescent="0.2">
      <c r="F40" s="144"/>
      <c r="G40" s="145"/>
      <c r="H40" s="145"/>
      <c r="I40" s="146"/>
    </row>
    <row r="41" spans="6:9" x14ac:dyDescent="0.2">
      <c r="F41" s="144"/>
      <c r="G41" s="145"/>
      <c r="H41" s="145"/>
      <c r="I41" s="146"/>
    </row>
    <row r="42" spans="6:9" x14ac:dyDescent="0.2">
      <c r="F42" s="144"/>
      <c r="G42" s="145"/>
      <c r="H42" s="145"/>
      <c r="I42" s="146"/>
    </row>
    <row r="43" spans="6:9" x14ac:dyDescent="0.2">
      <c r="F43" s="144"/>
      <c r="G43" s="145"/>
      <c r="H43" s="145"/>
      <c r="I43" s="146"/>
    </row>
    <row r="44" spans="6:9" x14ac:dyDescent="0.2">
      <c r="F44" s="144"/>
      <c r="G44" s="145"/>
      <c r="H44" s="145"/>
      <c r="I44" s="146"/>
    </row>
    <row r="45" spans="6:9" x14ac:dyDescent="0.2">
      <c r="F45" s="144"/>
      <c r="G45" s="145"/>
      <c r="H45" s="145"/>
      <c r="I45" s="146"/>
    </row>
    <row r="46" spans="6:9" x14ac:dyDescent="0.2">
      <c r="F46" s="144"/>
      <c r="G46" s="145"/>
      <c r="H46" s="145"/>
      <c r="I46" s="146"/>
    </row>
    <row r="47" spans="6:9" x14ac:dyDescent="0.2">
      <c r="F47" s="144"/>
      <c r="G47" s="145"/>
      <c r="H47" s="145"/>
      <c r="I47" s="146"/>
    </row>
    <row r="48" spans="6:9" x14ac:dyDescent="0.2">
      <c r="F48" s="144"/>
      <c r="G48" s="145"/>
      <c r="H48" s="145"/>
      <c r="I48" s="146"/>
    </row>
    <row r="49" spans="6:9" x14ac:dyDescent="0.2">
      <c r="F49" s="144"/>
      <c r="G49" s="145"/>
      <c r="H49" s="145"/>
      <c r="I49" s="146"/>
    </row>
    <row r="50" spans="6:9" x14ac:dyDescent="0.2">
      <c r="F50" s="144"/>
      <c r="G50" s="145"/>
      <c r="H50" s="145"/>
      <c r="I50" s="146"/>
    </row>
    <row r="51" spans="6:9" x14ac:dyDescent="0.2">
      <c r="F51" s="144"/>
      <c r="G51" s="145"/>
      <c r="H51" s="145"/>
      <c r="I51" s="146"/>
    </row>
    <row r="52" spans="6:9" x14ac:dyDescent="0.2">
      <c r="F52" s="144"/>
      <c r="G52" s="145"/>
      <c r="H52" s="145"/>
      <c r="I52" s="146"/>
    </row>
    <row r="53" spans="6:9" x14ac:dyDescent="0.2">
      <c r="F53" s="144"/>
      <c r="G53" s="145"/>
      <c r="H53" s="145"/>
      <c r="I53" s="146"/>
    </row>
    <row r="54" spans="6:9" x14ac:dyDescent="0.2">
      <c r="F54" s="144"/>
      <c r="G54" s="145"/>
      <c r="H54" s="145"/>
      <c r="I54" s="146"/>
    </row>
    <row r="55" spans="6:9" x14ac:dyDescent="0.2">
      <c r="F55" s="144"/>
      <c r="G55" s="145"/>
      <c r="H55" s="145"/>
      <c r="I55" s="146"/>
    </row>
    <row r="56" spans="6:9" x14ac:dyDescent="0.2">
      <c r="F56" s="144"/>
      <c r="G56" s="145"/>
      <c r="H56" s="145"/>
      <c r="I56" s="146"/>
    </row>
    <row r="57" spans="6:9" x14ac:dyDescent="0.2">
      <c r="F57" s="144"/>
      <c r="G57" s="145"/>
      <c r="H57" s="145"/>
      <c r="I57" s="146"/>
    </row>
    <row r="58" spans="6:9" x14ac:dyDescent="0.2">
      <c r="F58" s="144"/>
      <c r="G58" s="145"/>
      <c r="H58" s="145"/>
      <c r="I58" s="146"/>
    </row>
    <row r="59" spans="6:9" x14ac:dyDescent="0.2">
      <c r="F59" s="144"/>
      <c r="G59" s="145"/>
      <c r="H59" s="145"/>
      <c r="I59" s="146"/>
    </row>
    <row r="60" spans="6:9" x14ac:dyDescent="0.2">
      <c r="F60" s="144"/>
      <c r="G60" s="145"/>
      <c r="H60" s="145"/>
      <c r="I60" s="146"/>
    </row>
    <row r="61" spans="6:9" x14ac:dyDescent="0.2">
      <c r="F61" s="144"/>
      <c r="G61" s="145"/>
      <c r="H61" s="145"/>
      <c r="I61" s="146"/>
    </row>
    <row r="62" spans="6:9" x14ac:dyDescent="0.2">
      <c r="F62" s="144"/>
      <c r="G62" s="145"/>
      <c r="H62" s="145"/>
      <c r="I62" s="146"/>
    </row>
    <row r="63" spans="6:9" x14ac:dyDescent="0.2">
      <c r="F63" s="144"/>
      <c r="G63" s="145"/>
      <c r="H63" s="145"/>
      <c r="I63" s="146"/>
    </row>
    <row r="64" spans="6:9" x14ac:dyDescent="0.2">
      <c r="F64" s="144"/>
      <c r="G64" s="145"/>
      <c r="H64" s="145"/>
      <c r="I64" s="146"/>
    </row>
    <row r="65" spans="6:9" x14ac:dyDescent="0.2">
      <c r="F65" s="144"/>
      <c r="G65" s="145"/>
      <c r="H65" s="145"/>
      <c r="I65" s="146"/>
    </row>
    <row r="66" spans="6:9" x14ac:dyDescent="0.2">
      <c r="F66" s="144"/>
      <c r="G66" s="145"/>
      <c r="H66" s="145"/>
      <c r="I66" s="146"/>
    </row>
    <row r="67" spans="6:9" x14ac:dyDescent="0.2">
      <c r="F67" s="144"/>
      <c r="G67" s="145"/>
      <c r="H67" s="145"/>
      <c r="I67" s="146"/>
    </row>
    <row r="68" spans="6:9" x14ac:dyDescent="0.2">
      <c r="F68" s="144"/>
      <c r="G68" s="145"/>
      <c r="H68" s="145"/>
      <c r="I68" s="146"/>
    </row>
    <row r="69" spans="6:9" x14ac:dyDescent="0.2">
      <c r="F69" s="144"/>
      <c r="G69" s="145"/>
      <c r="H69" s="145"/>
      <c r="I69" s="146"/>
    </row>
    <row r="70" spans="6:9" x14ac:dyDescent="0.2">
      <c r="F70" s="144"/>
      <c r="G70" s="145"/>
      <c r="H70" s="145"/>
      <c r="I70" s="146"/>
    </row>
    <row r="71" spans="6:9" x14ac:dyDescent="0.2">
      <c r="F71" s="144"/>
      <c r="G71" s="145"/>
      <c r="H71" s="145"/>
      <c r="I71" s="146"/>
    </row>
    <row r="72" spans="6:9" x14ac:dyDescent="0.2">
      <c r="F72" s="144"/>
      <c r="G72" s="145"/>
      <c r="H72" s="145"/>
      <c r="I72" s="146"/>
    </row>
    <row r="73" spans="6:9" x14ac:dyDescent="0.2">
      <c r="F73" s="144"/>
      <c r="G73" s="145"/>
      <c r="H73" s="145"/>
      <c r="I73" s="146"/>
    </row>
    <row r="74" spans="6:9" x14ac:dyDescent="0.2">
      <c r="F74" s="144"/>
      <c r="G74" s="145"/>
      <c r="H74" s="145"/>
      <c r="I74" s="146"/>
    </row>
    <row r="75" spans="6:9" x14ac:dyDescent="0.2">
      <c r="F75" s="144"/>
      <c r="G75" s="145"/>
      <c r="H75" s="145"/>
      <c r="I75" s="146"/>
    </row>
    <row r="76" spans="6:9" x14ac:dyDescent="0.2">
      <c r="F76" s="144"/>
      <c r="G76" s="145"/>
      <c r="H76" s="145"/>
      <c r="I76" s="146"/>
    </row>
    <row r="77" spans="6:9" x14ac:dyDescent="0.2">
      <c r="F77" s="144"/>
      <c r="G77" s="145"/>
      <c r="H77" s="145"/>
      <c r="I77" s="146"/>
    </row>
    <row r="78" spans="6:9" x14ac:dyDescent="0.2">
      <c r="F78" s="144"/>
      <c r="G78" s="145"/>
      <c r="H78" s="145"/>
      <c r="I78" s="146"/>
    </row>
    <row r="79" spans="6:9" x14ac:dyDescent="0.2">
      <c r="F79" s="144"/>
      <c r="G79" s="145"/>
      <c r="H79" s="145"/>
      <c r="I79" s="146"/>
    </row>
  </sheetData>
  <sheetProtection algorithmName="SHA-512" hashValue="o3WgVgsJa2XBqjEMHTWBTMzRb9G6aFRUj0pygAba/g9PC4YYXGbtGrwj2+dkuKGvHBhLfAGClHSlCTo533QfhQ==" saltValue="RsWaESxeXJl/Nd5tAaxcJA==" spinCount="100000" sheet="1" objects="1" scenarios="1"/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4"/>
  <sheetViews>
    <sheetView showGridLines="0" showZeros="0" workbookViewId="0">
      <selection sqref="A1:G1"/>
    </sheetView>
  </sheetViews>
  <sheetFormatPr defaultRowHeight="12.75" x14ac:dyDescent="0.2"/>
  <cols>
    <col min="1" max="1" width="4.42578125" style="147" customWidth="1"/>
    <col min="2" max="2" width="11.5703125" style="147" customWidth="1"/>
    <col min="3" max="3" width="40.42578125" style="147" customWidth="1"/>
    <col min="4" max="4" width="5.5703125" style="147" customWidth="1"/>
    <col min="5" max="5" width="8.5703125" style="156" customWidth="1"/>
    <col min="6" max="6" width="9.85546875" style="147" customWidth="1"/>
    <col min="7" max="7" width="13.85546875" style="147" customWidth="1"/>
    <col min="8" max="11" width="9.140625" style="147"/>
    <col min="12" max="12" width="75.42578125" style="147" customWidth="1"/>
    <col min="13" max="13" width="45.28515625" style="147" customWidth="1"/>
    <col min="14" max="16384" width="9.140625" style="147"/>
  </cols>
  <sheetData>
    <row r="1" spans="1:104" ht="15.75" x14ac:dyDescent="0.25">
      <c r="A1" s="222" t="s">
        <v>65</v>
      </c>
      <c r="B1" s="222"/>
      <c r="C1" s="222"/>
      <c r="D1" s="222"/>
      <c r="E1" s="222"/>
      <c r="F1" s="222"/>
      <c r="G1" s="222"/>
    </row>
    <row r="2" spans="1:104" ht="14.25" customHeight="1" thickBot="1" x14ac:dyDescent="0.25">
      <c r="B2" s="148"/>
      <c r="C2" s="149"/>
      <c r="D2" s="149"/>
      <c r="E2" s="150"/>
      <c r="F2" s="149"/>
      <c r="G2" s="149"/>
    </row>
    <row r="3" spans="1:104" ht="13.5" thickTop="1" x14ac:dyDescent="0.2">
      <c r="A3" s="213" t="s">
        <v>49</v>
      </c>
      <c r="B3" s="214"/>
      <c r="C3" s="96" t="str">
        <f>CONCATENATE(cislostavby," ",nazevstavby)</f>
        <v>022/2020 MU NJ - sociálky</v>
      </c>
      <c r="D3" s="97"/>
      <c r="E3" s="151" t="s">
        <v>66</v>
      </c>
      <c r="F3" s="152" t="str">
        <f>Rekapitulace!H1</f>
        <v>022e</v>
      </c>
      <c r="G3" s="153"/>
    </row>
    <row r="4" spans="1:104" ht="13.5" thickBot="1" x14ac:dyDescent="0.25">
      <c r="A4" s="223" t="s">
        <v>51</v>
      </c>
      <c r="B4" s="216"/>
      <c r="C4" s="102" t="str">
        <f>CONCATENATE(cisloobjektu," ",nazevobjektu)</f>
        <v>022e Zdravotechnika</v>
      </c>
      <c r="D4" s="103"/>
      <c r="E4" s="224">
        <f>Rekapitulace!G2</f>
        <v>0</v>
      </c>
      <c r="F4" s="225"/>
      <c r="G4" s="226"/>
    </row>
    <row r="5" spans="1:104" ht="13.5" thickTop="1" x14ac:dyDescent="0.2">
      <c r="A5" s="154"/>
      <c r="B5" s="155"/>
      <c r="C5" s="155"/>
      <c r="G5" s="157"/>
    </row>
    <row r="6" spans="1:104" x14ac:dyDescent="0.2">
      <c r="A6" s="158" t="s">
        <v>67</v>
      </c>
      <c r="B6" s="159" t="s">
        <v>68</v>
      </c>
      <c r="C6" s="159" t="s">
        <v>69</v>
      </c>
      <c r="D6" s="159" t="s">
        <v>70</v>
      </c>
      <c r="E6" s="160" t="s">
        <v>71</v>
      </c>
      <c r="F6" s="159" t="s">
        <v>72</v>
      </c>
      <c r="G6" s="161" t="s">
        <v>73</v>
      </c>
    </row>
    <row r="7" spans="1:104" x14ac:dyDescent="0.2">
      <c r="A7" s="162" t="s">
        <v>74</v>
      </c>
      <c r="B7" s="163" t="s">
        <v>79</v>
      </c>
      <c r="C7" s="164" t="s">
        <v>80</v>
      </c>
      <c r="D7" s="165"/>
      <c r="E7" s="166"/>
      <c r="F7" s="166"/>
      <c r="G7" s="167"/>
      <c r="H7" s="168"/>
      <c r="I7" s="168"/>
      <c r="O7" s="169">
        <v>1</v>
      </c>
    </row>
    <row r="8" spans="1:104" ht="22.5" x14ac:dyDescent="0.2">
      <c r="A8" s="170">
        <v>1</v>
      </c>
      <c r="B8" s="171" t="s">
        <v>81</v>
      </c>
      <c r="C8" s="172" t="s">
        <v>246</v>
      </c>
      <c r="D8" s="173" t="s">
        <v>75</v>
      </c>
      <c r="E8" s="174">
        <v>20</v>
      </c>
      <c r="F8" s="198"/>
      <c r="G8" s="175">
        <f>F8*E8</f>
        <v>0</v>
      </c>
      <c r="O8" s="169">
        <v>2</v>
      </c>
      <c r="AA8" s="147">
        <v>1</v>
      </c>
      <c r="AB8" s="147">
        <v>7</v>
      </c>
      <c r="AC8" s="147">
        <v>7</v>
      </c>
      <c r="AZ8" s="147">
        <v>1</v>
      </c>
      <c r="BA8" s="147">
        <f>IF(AZ8=1,G8,0)</f>
        <v>0</v>
      </c>
      <c r="BB8" s="147">
        <f>IF(AZ8=2,G8,0)</f>
        <v>0</v>
      </c>
      <c r="BC8" s="147">
        <f>IF(AZ8=3,G8,0)</f>
        <v>0</v>
      </c>
      <c r="BD8" s="147">
        <f>IF(AZ8=4,G8,0)</f>
        <v>0</v>
      </c>
      <c r="BE8" s="147">
        <f>IF(AZ8=5,G8,0)</f>
        <v>0</v>
      </c>
      <c r="CA8" s="176">
        <v>1</v>
      </c>
      <c r="CB8" s="176">
        <v>7</v>
      </c>
      <c r="CZ8" s="147">
        <v>0</v>
      </c>
    </row>
    <row r="9" spans="1:104" x14ac:dyDescent="0.2">
      <c r="A9" s="170">
        <v>3</v>
      </c>
      <c r="B9" s="171" t="s">
        <v>206</v>
      </c>
      <c r="C9" s="172" t="s">
        <v>201</v>
      </c>
      <c r="D9" s="173" t="s">
        <v>86</v>
      </c>
      <c r="E9" s="174">
        <v>60</v>
      </c>
      <c r="F9" s="198"/>
      <c r="G9" s="175">
        <f t="shared" ref="G9:G14" si="0">F9*E9</f>
        <v>0</v>
      </c>
      <c r="O9" s="169"/>
      <c r="CA9" s="176"/>
      <c r="CB9" s="176"/>
    </row>
    <row r="10" spans="1:104" x14ac:dyDescent="0.2">
      <c r="A10" s="170">
        <v>4</v>
      </c>
      <c r="B10" s="171" t="s">
        <v>207</v>
      </c>
      <c r="C10" s="172" t="s">
        <v>245</v>
      </c>
      <c r="D10" s="173" t="s">
        <v>126</v>
      </c>
      <c r="E10" s="174">
        <v>10</v>
      </c>
      <c r="F10" s="198"/>
      <c r="G10" s="175">
        <f t="shared" si="0"/>
        <v>0</v>
      </c>
      <c r="O10" s="169"/>
      <c r="CA10" s="176"/>
      <c r="CB10" s="176"/>
    </row>
    <row r="11" spans="1:104" x14ac:dyDescent="0.2">
      <c r="A11" s="170">
        <v>5</v>
      </c>
      <c r="B11" s="171" t="s">
        <v>208</v>
      </c>
      <c r="C11" s="172" t="s">
        <v>195</v>
      </c>
      <c r="D11" s="173" t="s">
        <v>196</v>
      </c>
      <c r="E11" s="174">
        <v>4</v>
      </c>
      <c r="F11" s="198"/>
      <c r="G11" s="175">
        <f t="shared" si="0"/>
        <v>0</v>
      </c>
      <c r="O11" s="169"/>
      <c r="CA11" s="176"/>
      <c r="CB11" s="176"/>
    </row>
    <row r="12" spans="1:104" x14ac:dyDescent="0.2">
      <c r="A12" s="170">
        <v>6</v>
      </c>
      <c r="B12" s="171" t="s">
        <v>209</v>
      </c>
      <c r="C12" s="172" t="s">
        <v>244</v>
      </c>
      <c r="D12" s="173" t="s">
        <v>100</v>
      </c>
      <c r="E12" s="174">
        <v>9</v>
      </c>
      <c r="F12" s="198"/>
      <c r="G12" s="175">
        <f t="shared" si="0"/>
        <v>0</v>
      </c>
      <c r="O12" s="169"/>
      <c r="CA12" s="176"/>
      <c r="CB12" s="176"/>
    </row>
    <row r="13" spans="1:104" x14ac:dyDescent="0.2">
      <c r="A13" s="170">
        <v>6</v>
      </c>
      <c r="B13" s="171" t="s">
        <v>210</v>
      </c>
      <c r="C13" s="172" t="s">
        <v>197</v>
      </c>
      <c r="D13" s="173" t="s">
        <v>196</v>
      </c>
      <c r="E13" s="174">
        <v>11</v>
      </c>
      <c r="F13" s="198"/>
      <c r="G13" s="175">
        <f t="shared" si="0"/>
        <v>0</v>
      </c>
      <c r="O13" s="169"/>
      <c r="CA13" s="176"/>
      <c r="CB13" s="176"/>
    </row>
    <row r="14" spans="1:104" ht="22.5" x14ac:dyDescent="0.2">
      <c r="A14" s="170">
        <v>7</v>
      </c>
      <c r="B14" s="171" t="s">
        <v>211</v>
      </c>
      <c r="C14" s="172" t="s">
        <v>198</v>
      </c>
      <c r="D14" s="173" t="s">
        <v>86</v>
      </c>
      <c r="E14" s="174">
        <v>45</v>
      </c>
      <c r="F14" s="198"/>
      <c r="G14" s="175">
        <f t="shared" si="0"/>
        <v>0</v>
      </c>
      <c r="O14" s="169"/>
      <c r="CA14" s="176"/>
      <c r="CB14" s="176"/>
    </row>
    <row r="15" spans="1:104" x14ac:dyDescent="0.2">
      <c r="A15" s="177"/>
      <c r="B15" s="178" t="s">
        <v>76</v>
      </c>
      <c r="C15" s="179" t="str">
        <f>CONCATENATE(B7," ",C7)</f>
        <v>223 Stavební práce</v>
      </c>
      <c r="D15" s="180"/>
      <c r="E15" s="181"/>
      <c r="F15" s="182"/>
      <c r="G15" s="183">
        <f>SUM(G8:G14)</f>
        <v>0</v>
      </c>
      <c r="O15" s="169">
        <v>4</v>
      </c>
      <c r="BA15" s="184">
        <f>SUM(BA7:BA14)</f>
        <v>0</v>
      </c>
      <c r="BB15" s="184">
        <f>SUM(BB7:BB14)</f>
        <v>0</v>
      </c>
      <c r="BC15" s="184">
        <f>SUM(BC7:BC14)</f>
        <v>0</v>
      </c>
      <c r="BD15" s="184">
        <f>SUM(BD7:BD14)</f>
        <v>0</v>
      </c>
      <c r="BE15" s="184">
        <f>SUM(BE7:BE14)</f>
        <v>0</v>
      </c>
    </row>
    <row r="16" spans="1:104" x14ac:dyDescent="0.2">
      <c r="A16" s="162" t="s">
        <v>74</v>
      </c>
      <c r="B16" s="163" t="s">
        <v>82</v>
      </c>
      <c r="C16" s="164" t="s">
        <v>83</v>
      </c>
      <c r="D16" s="165"/>
      <c r="E16" s="166"/>
      <c r="F16" s="166"/>
      <c r="G16" s="167"/>
      <c r="H16" s="168"/>
      <c r="I16" s="168"/>
      <c r="O16" s="169">
        <v>1</v>
      </c>
    </row>
    <row r="17" spans="1:104" x14ac:dyDescent="0.2">
      <c r="A17" s="170">
        <v>8</v>
      </c>
      <c r="B17" s="171" t="s">
        <v>84</v>
      </c>
      <c r="C17" s="172" t="s">
        <v>85</v>
      </c>
      <c r="D17" s="173" t="s">
        <v>86</v>
      </c>
      <c r="E17" s="174">
        <v>15</v>
      </c>
      <c r="F17" s="198"/>
      <c r="G17" s="175">
        <f t="shared" ref="G17:G22" si="1">F17*E17</f>
        <v>0</v>
      </c>
      <c r="O17" s="169">
        <v>2</v>
      </c>
      <c r="AA17" s="147">
        <v>1</v>
      </c>
      <c r="AB17" s="147">
        <v>7</v>
      </c>
      <c r="AC17" s="147">
        <v>7</v>
      </c>
      <c r="AZ17" s="147">
        <v>2</v>
      </c>
      <c r="BA17" s="147">
        <f t="shared" ref="BA17:BA22" si="2">IF(AZ17=1,G17,0)</f>
        <v>0</v>
      </c>
      <c r="BB17" s="147">
        <f t="shared" ref="BB17:BB22" si="3">IF(AZ17=2,G17,0)</f>
        <v>0</v>
      </c>
      <c r="BC17" s="147">
        <f t="shared" ref="BC17:BC22" si="4">IF(AZ17=3,G17,0)</f>
        <v>0</v>
      </c>
      <c r="BD17" s="147">
        <f t="shared" ref="BD17:BD22" si="5">IF(AZ17=4,G17,0)</f>
        <v>0</v>
      </c>
      <c r="BE17" s="147">
        <f t="shared" ref="BE17:BE22" si="6">IF(AZ17=5,G17,0)</f>
        <v>0</v>
      </c>
      <c r="CA17" s="176">
        <v>1</v>
      </c>
      <c r="CB17" s="176">
        <v>7</v>
      </c>
      <c r="CZ17" s="147">
        <v>0</v>
      </c>
    </row>
    <row r="18" spans="1:104" x14ac:dyDescent="0.2">
      <c r="A18" s="170">
        <v>9</v>
      </c>
      <c r="B18" s="171" t="s">
        <v>87</v>
      </c>
      <c r="C18" s="172" t="s">
        <v>88</v>
      </c>
      <c r="D18" s="173" t="s">
        <v>86</v>
      </c>
      <c r="E18" s="174">
        <v>90</v>
      </c>
      <c r="F18" s="198"/>
      <c r="G18" s="175">
        <f t="shared" si="1"/>
        <v>0</v>
      </c>
      <c r="O18" s="169">
        <v>2</v>
      </c>
      <c r="AA18" s="147">
        <v>1</v>
      </c>
      <c r="AB18" s="147">
        <v>7</v>
      </c>
      <c r="AC18" s="147">
        <v>7</v>
      </c>
      <c r="AZ18" s="147">
        <v>2</v>
      </c>
      <c r="BA18" s="147">
        <f t="shared" si="2"/>
        <v>0</v>
      </c>
      <c r="BB18" s="147">
        <f t="shared" si="3"/>
        <v>0</v>
      </c>
      <c r="BC18" s="147">
        <f t="shared" si="4"/>
        <v>0</v>
      </c>
      <c r="BD18" s="147">
        <f t="shared" si="5"/>
        <v>0</v>
      </c>
      <c r="BE18" s="147">
        <f t="shared" si="6"/>
        <v>0</v>
      </c>
      <c r="CA18" s="176">
        <v>1</v>
      </c>
      <c r="CB18" s="176">
        <v>7</v>
      </c>
      <c r="CZ18" s="147">
        <v>0</v>
      </c>
    </row>
    <row r="19" spans="1:104" x14ac:dyDescent="0.2">
      <c r="A19" s="170">
        <v>10</v>
      </c>
      <c r="B19" s="171" t="s">
        <v>89</v>
      </c>
      <c r="C19" s="172" t="s">
        <v>90</v>
      </c>
      <c r="D19" s="173" t="s">
        <v>86</v>
      </c>
      <c r="E19" s="174">
        <v>32</v>
      </c>
      <c r="F19" s="198"/>
      <c r="G19" s="175">
        <f t="shared" si="1"/>
        <v>0</v>
      </c>
      <c r="O19" s="169">
        <v>2</v>
      </c>
      <c r="AA19" s="147">
        <v>1</v>
      </c>
      <c r="AB19" s="147">
        <v>7</v>
      </c>
      <c r="AC19" s="147">
        <v>7</v>
      </c>
      <c r="AZ19" s="147">
        <v>2</v>
      </c>
      <c r="BA19" s="147">
        <f t="shared" si="2"/>
        <v>0</v>
      </c>
      <c r="BB19" s="147">
        <f t="shared" si="3"/>
        <v>0</v>
      </c>
      <c r="BC19" s="147">
        <f t="shared" si="4"/>
        <v>0</v>
      </c>
      <c r="BD19" s="147">
        <f t="shared" si="5"/>
        <v>0</v>
      </c>
      <c r="BE19" s="147">
        <f t="shared" si="6"/>
        <v>0</v>
      </c>
      <c r="CA19" s="176">
        <v>1</v>
      </c>
      <c r="CB19" s="176">
        <v>7</v>
      </c>
      <c r="CZ19" s="147">
        <v>0</v>
      </c>
    </row>
    <row r="20" spans="1:104" x14ac:dyDescent="0.2">
      <c r="A20" s="170">
        <v>11</v>
      </c>
      <c r="B20" s="171" t="s">
        <v>92</v>
      </c>
      <c r="C20" s="172" t="s">
        <v>93</v>
      </c>
      <c r="D20" s="173" t="s">
        <v>86</v>
      </c>
      <c r="E20" s="174">
        <v>15</v>
      </c>
      <c r="F20" s="198"/>
      <c r="G20" s="175">
        <f t="shared" si="1"/>
        <v>0</v>
      </c>
      <c r="O20" s="169">
        <v>2</v>
      </c>
      <c r="AA20" s="147">
        <v>3</v>
      </c>
      <c r="AB20" s="147">
        <v>7</v>
      </c>
      <c r="AC20" s="147">
        <v>73204</v>
      </c>
      <c r="AZ20" s="147">
        <v>2</v>
      </c>
      <c r="BA20" s="147">
        <f t="shared" si="2"/>
        <v>0</v>
      </c>
      <c r="BB20" s="147">
        <f t="shared" si="3"/>
        <v>0</v>
      </c>
      <c r="BC20" s="147">
        <f t="shared" si="4"/>
        <v>0</v>
      </c>
      <c r="BD20" s="147">
        <f t="shared" si="5"/>
        <v>0</v>
      </c>
      <c r="BE20" s="147">
        <f t="shared" si="6"/>
        <v>0</v>
      </c>
      <c r="CA20" s="176">
        <v>3</v>
      </c>
      <c r="CB20" s="176">
        <v>7</v>
      </c>
      <c r="CZ20" s="147">
        <v>0</v>
      </c>
    </row>
    <row r="21" spans="1:104" x14ac:dyDescent="0.2">
      <c r="A21" s="170">
        <v>12</v>
      </c>
      <c r="B21" s="171" t="s">
        <v>94</v>
      </c>
      <c r="C21" s="172" t="s">
        <v>95</v>
      </c>
      <c r="D21" s="173" t="s">
        <v>86</v>
      </c>
      <c r="E21" s="174">
        <v>90</v>
      </c>
      <c r="F21" s="198"/>
      <c r="G21" s="175">
        <f t="shared" si="1"/>
        <v>0</v>
      </c>
      <c r="O21" s="169">
        <v>2</v>
      </c>
      <c r="AA21" s="147">
        <v>3</v>
      </c>
      <c r="AB21" s="147">
        <v>7</v>
      </c>
      <c r="AC21" s="147">
        <v>73205</v>
      </c>
      <c r="AZ21" s="147">
        <v>2</v>
      </c>
      <c r="BA21" s="147">
        <f t="shared" si="2"/>
        <v>0</v>
      </c>
      <c r="BB21" s="147">
        <f t="shared" si="3"/>
        <v>0</v>
      </c>
      <c r="BC21" s="147">
        <f t="shared" si="4"/>
        <v>0</v>
      </c>
      <c r="BD21" s="147">
        <f t="shared" si="5"/>
        <v>0</v>
      </c>
      <c r="BE21" s="147">
        <f t="shared" si="6"/>
        <v>0</v>
      </c>
      <c r="CA21" s="176">
        <v>3</v>
      </c>
      <c r="CB21" s="176">
        <v>7</v>
      </c>
      <c r="CZ21" s="147">
        <v>0</v>
      </c>
    </row>
    <row r="22" spans="1:104" x14ac:dyDescent="0.2">
      <c r="A22" s="170">
        <v>13</v>
      </c>
      <c r="B22" s="171" t="s">
        <v>96</v>
      </c>
      <c r="C22" s="172" t="s">
        <v>97</v>
      </c>
      <c r="D22" s="173" t="s">
        <v>86</v>
      </c>
      <c r="E22" s="174">
        <v>32</v>
      </c>
      <c r="F22" s="198"/>
      <c r="G22" s="175">
        <f t="shared" si="1"/>
        <v>0</v>
      </c>
      <c r="O22" s="169">
        <v>2</v>
      </c>
      <c r="AA22" s="147">
        <v>3</v>
      </c>
      <c r="AB22" s="147">
        <v>7</v>
      </c>
      <c r="AC22" s="147">
        <v>73206</v>
      </c>
      <c r="AZ22" s="147">
        <v>2</v>
      </c>
      <c r="BA22" s="147">
        <f t="shared" si="2"/>
        <v>0</v>
      </c>
      <c r="BB22" s="147">
        <f t="shared" si="3"/>
        <v>0</v>
      </c>
      <c r="BC22" s="147">
        <f t="shared" si="4"/>
        <v>0</v>
      </c>
      <c r="BD22" s="147">
        <f t="shared" si="5"/>
        <v>0</v>
      </c>
      <c r="BE22" s="147">
        <f t="shared" si="6"/>
        <v>0</v>
      </c>
      <c r="CA22" s="176">
        <v>3</v>
      </c>
      <c r="CB22" s="176">
        <v>7</v>
      </c>
      <c r="CZ22" s="147">
        <v>0</v>
      </c>
    </row>
    <row r="23" spans="1:104" x14ac:dyDescent="0.2">
      <c r="A23" s="177"/>
      <c r="B23" s="178" t="s">
        <v>76</v>
      </c>
      <c r="C23" s="179" t="str">
        <f>CONCATENATE(B16," ",C16)</f>
        <v>713 Izolace tepelné</v>
      </c>
      <c r="D23" s="180"/>
      <c r="E23" s="181"/>
      <c r="F23" s="182"/>
      <c r="G23" s="183">
        <f>SUM(G17:G22)</f>
        <v>0</v>
      </c>
      <c r="O23" s="169">
        <v>4</v>
      </c>
      <c r="BA23" s="184">
        <f>SUM(BA16:BA22)</f>
        <v>0</v>
      </c>
      <c r="BB23" s="184">
        <f>SUM(BB16:BB22)</f>
        <v>0</v>
      </c>
      <c r="BC23" s="184">
        <f>SUM(BC16:BC22)</f>
        <v>0</v>
      </c>
      <c r="BD23" s="184">
        <f>SUM(BD16:BD22)</f>
        <v>0</v>
      </c>
      <c r="BE23" s="184">
        <f>SUM(BE16:BE22)</f>
        <v>0</v>
      </c>
    </row>
    <row r="24" spans="1:104" x14ac:dyDescent="0.2">
      <c r="A24" s="162" t="s">
        <v>74</v>
      </c>
      <c r="B24" s="163" t="s">
        <v>98</v>
      </c>
      <c r="C24" s="164" t="s">
        <v>99</v>
      </c>
      <c r="D24" s="165"/>
      <c r="E24" s="166"/>
      <c r="F24" s="166"/>
      <c r="G24" s="167"/>
      <c r="H24" s="168"/>
      <c r="I24" s="168"/>
      <c r="O24" s="169">
        <v>1</v>
      </c>
    </row>
    <row r="25" spans="1:104" x14ac:dyDescent="0.2">
      <c r="A25" s="170">
        <v>14</v>
      </c>
      <c r="B25" s="171" t="s">
        <v>102</v>
      </c>
      <c r="C25" s="172" t="s">
        <v>191</v>
      </c>
      <c r="D25" s="173" t="s">
        <v>86</v>
      </c>
      <c r="E25" s="174">
        <v>2</v>
      </c>
      <c r="F25" s="198"/>
      <c r="G25" s="175">
        <f t="shared" ref="G25:G36" si="7">F25*E25</f>
        <v>0</v>
      </c>
      <c r="O25" s="169"/>
      <c r="CA25" s="176"/>
      <c r="CB25" s="176"/>
    </row>
    <row r="26" spans="1:104" x14ac:dyDescent="0.2">
      <c r="A26" s="170">
        <v>15</v>
      </c>
      <c r="B26" s="171" t="s">
        <v>212</v>
      </c>
      <c r="C26" s="172" t="s">
        <v>101</v>
      </c>
      <c r="D26" s="173" t="s">
        <v>86</v>
      </c>
      <c r="E26" s="174">
        <v>2</v>
      </c>
      <c r="F26" s="198"/>
      <c r="G26" s="175">
        <f t="shared" si="7"/>
        <v>0</v>
      </c>
      <c r="O26" s="169">
        <v>2</v>
      </c>
      <c r="AA26" s="147">
        <v>1</v>
      </c>
      <c r="AB26" s="147">
        <v>7</v>
      </c>
      <c r="AC26" s="147">
        <v>7</v>
      </c>
      <c r="AZ26" s="147">
        <v>2</v>
      </c>
      <c r="BA26" s="147">
        <f t="shared" ref="BA26:BA36" si="8">IF(AZ26=1,G26,0)</f>
        <v>0</v>
      </c>
      <c r="BB26" s="147">
        <f t="shared" ref="BB26:BB36" si="9">IF(AZ26=2,G26,0)</f>
        <v>0</v>
      </c>
      <c r="BC26" s="147">
        <f t="shared" ref="BC26:BC36" si="10">IF(AZ26=3,G26,0)</f>
        <v>0</v>
      </c>
      <c r="BD26" s="147">
        <f t="shared" ref="BD26:BD36" si="11">IF(AZ26=4,G26,0)</f>
        <v>0</v>
      </c>
      <c r="BE26" s="147">
        <f t="shared" ref="BE26:BE36" si="12">IF(AZ26=5,G26,0)</f>
        <v>0</v>
      </c>
      <c r="CA26" s="176">
        <v>1</v>
      </c>
      <c r="CB26" s="176">
        <v>7</v>
      </c>
      <c r="CZ26" s="147">
        <v>4.4000000000021799E-4</v>
      </c>
    </row>
    <row r="27" spans="1:104" x14ac:dyDescent="0.2">
      <c r="A27" s="170">
        <v>16</v>
      </c>
      <c r="B27" s="171" t="s">
        <v>213</v>
      </c>
      <c r="C27" s="172" t="s">
        <v>103</v>
      </c>
      <c r="D27" s="173" t="s">
        <v>86</v>
      </c>
      <c r="E27" s="174">
        <v>5</v>
      </c>
      <c r="F27" s="198"/>
      <c r="G27" s="175">
        <f t="shared" si="7"/>
        <v>0</v>
      </c>
      <c r="O27" s="169">
        <v>2</v>
      </c>
      <c r="AA27" s="147">
        <v>1</v>
      </c>
      <c r="AB27" s="147">
        <v>7</v>
      </c>
      <c r="AC27" s="147">
        <v>7</v>
      </c>
      <c r="AZ27" s="147">
        <v>2</v>
      </c>
      <c r="BA27" s="147">
        <f t="shared" si="8"/>
        <v>0</v>
      </c>
      <c r="BB27" s="147">
        <f t="shared" si="9"/>
        <v>0</v>
      </c>
      <c r="BC27" s="147">
        <f t="shared" si="10"/>
        <v>0</v>
      </c>
      <c r="BD27" s="147">
        <f t="shared" si="11"/>
        <v>0</v>
      </c>
      <c r="BE27" s="147">
        <f t="shared" si="12"/>
        <v>0</v>
      </c>
      <c r="CA27" s="176">
        <v>1</v>
      </c>
      <c r="CB27" s="176">
        <v>7</v>
      </c>
      <c r="CZ27" s="147">
        <v>4.4000000000021799E-4</v>
      </c>
    </row>
    <row r="28" spans="1:104" x14ac:dyDescent="0.2">
      <c r="A28" s="170">
        <v>17</v>
      </c>
      <c r="B28" s="171" t="s">
        <v>214</v>
      </c>
      <c r="C28" s="172" t="s">
        <v>104</v>
      </c>
      <c r="D28" s="173" t="s">
        <v>86</v>
      </c>
      <c r="E28" s="174">
        <v>7</v>
      </c>
      <c r="F28" s="198"/>
      <c r="G28" s="175">
        <f t="shared" si="7"/>
        <v>0</v>
      </c>
      <c r="O28" s="169">
        <v>2</v>
      </c>
      <c r="AA28" s="147">
        <v>1</v>
      </c>
      <c r="AB28" s="147">
        <v>0</v>
      </c>
      <c r="AC28" s="147">
        <v>0</v>
      </c>
      <c r="AZ28" s="147">
        <v>2</v>
      </c>
      <c r="BA28" s="147">
        <f t="shared" si="8"/>
        <v>0</v>
      </c>
      <c r="BB28" s="147">
        <f t="shared" si="9"/>
        <v>0</v>
      </c>
      <c r="BC28" s="147">
        <f t="shared" si="10"/>
        <v>0</v>
      </c>
      <c r="BD28" s="147">
        <f t="shared" si="11"/>
        <v>0</v>
      </c>
      <c r="BE28" s="147">
        <f t="shared" si="12"/>
        <v>0</v>
      </c>
      <c r="CA28" s="176">
        <v>1</v>
      </c>
      <c r="CB28" s="176">
        <v>0</v>
      </c>
      <c r="CZ28" s="147">
        <v>4.4000000000021799E-4</v>
      </c>
    </row>
    <row r="29" spans="1:104" x14ac:dyDescent="0.2">
      <c r="A29" s="170">
        <v>18</v>
      </c>
      <c r="B29" s="171" t="s">
        <v>215</v>
      </c>
      <c r="C29" s="172" t="s">
        <v>105</v>
      </c>
      <c r="D29" s="173" t="s">
        <v>86</v>
      </c>
      <c r="E29" s="174">
        <v>25</v>
      </c>
      <c r="F29" s="198"/>
      <c r="G29" s="175">
        <f t="shared" si="7"/>
        <v>0</v>
      </c>
      <c r="O29" s="169">
        <v>2</v>
      </c>
      <c r="AA29" s="147">
        <v>1</v>
      </c>
      <c r="AB29" s="147">
        <v>7</v>
      </c>
      <c r="AC29" s="147">
        <v>7</v>
      </c>
      <c r="AZ29" s="147">
        <v>2</v>
      </c>
      <c r="BA29" s="147">
        <f t="shared" si="8"/>
        <v>0</v>
      </c>
      <c r="BB29" s="147">
        <f t="shared" si="9"/>
        <v>0</v>
      </c>
      <c r="BC29" s="147">
        <f t="shared" si="10"/>
        <v>0</v>
      </c>
      <c r="BD29" s="147">
        <f t="shared" si="11"/>
        <v>0</v>
      </c>
      <c r="BE29" s="147">
        <f t="shared" si="12"/>
        <v>0</v>
      </c>
      <c r="CA29" s="176">
        <v>1</v>
      </c>
      <c r="CB29" s="176">
        <v>7</v>
      </c>
      <c r="CZ29" s="147">
        <v>1.2199999999999999E-3</v>
      </c>
    </row>
    <row r="30" spans="1:104" x14ac:dyDescent="0.2">
      <c r="A30" s="170">
        <v>19</v>
      </c>
      <c r="B30" s="171" t="s">
        <v>216</v>
      </c>
      <c r="C30" s="172" t="s">
        <v>106</v>
      </c>
      <c r="D30" s="173" t="s">
        <v>86</v>
      </c>
      <c r="E30" s="174">
        <v>4</v>
      </c>
      <c r="F30" s="198"/>
      <c r="G30" s="175">
        <f t="shared" si="7"/>
        <v>0</v>
      </c>
      <c r="O30" s="169">
        <v>2</v>
      </c>
      <c r="AA30" s="147">
        <v>1</v>
      </c>
      <c r="AB30" s="147">
        <v>7</v>
      </c>
      <c r="AC30" s="147">
        <v>7</v>
      </c>
      <c r="AZ30" s="147">
        <v>2</v>
      </c>
      <c r="BA30" s="147">
        <f t="shared" si="8"/>
        <v>0</v>
      </c>
      <c r="BB30" s="147">
        <f t="shared" si="9"/>
        <v>0</v>
      </c>
      <c r="BC30" s="147">
        <f t="shared" si="10"/>
        <v>0</v>
      </c>
      <c r="BD30" s="147">
        <f t="shared" si="11"/>
        <v>0</v>
      </c>
      <c r="BE30" s="147">
        <f t="shared" si="12"/>
        <v>0</v>
      </c>
      <c r="CA30" s="176">
        <v>1</v>
      </c>
      <c r="CB30" s="176">
        <v>7</v>
      </c>
      <c r="CZ30" s="147">
        <v>6.8000000000001404E-4</v>
      </c>
    </row>
    <row r="31" spans="1:104" x14ac:dyDescent="0.2">
      <c r="A31" s="170">
        <v>20</v>
      </c>
      <c r="B31" s="171" t="s">
        <v>217</v>
      </c>
      <c r="C31" s="172" t="s">
        <v>107</v>
      </c>
      <c r="D31" s="173" t="s">
        <v>75</v>
      </c>
      <c r="E31" s="174">
        <v>1</v>
      </c>
      <c r="F31" s="198"/>
      <c r="G31" s="175">
        <f t="shared" si="7"/>
        <v>0</v>
      </c>
      <c r="O31" s="169">
        <v>2</v>
      </c>
      <c r="AA31" s="147">
        <v>1</v>
      </c>
      <c r="AB31" s="147">
        <v>7</v>
      </c>
      <c r="AC31" s="147">
        <v>7</v>
      </c>
      <c r="AZ31" s="147">
        <v>2</v>
      </c>
      <c r="BA31" s="147">
        <f t="shared" si="8"/>
        <v>0</v>
      </c>
      <c r="BB31" s="147">
        <f t="shared" si="9"/>
        <v>0</v>
      </c>
      <c r="BC31" s="147">
        <f t="shared" si="10"/>
        <v>0</v>
      </c>
      <c r="BD31" s="147">
        <f t="shared" si="11"/>
        <v>0</v>
      </c>
      <c r="BE31" s="147">
        <f t="shared" si="12"/>
        <v>0</v>
      </c>
      <c r="CA31" s="176">
        <v>1</v>
      </c>
      <c r="CB31" s="176">
        <v>7</v>
      </c>
      <c r="CZ31" s="147">
        <v>0</v>
      </c>
    </row>
    <row r="32" spans="1:104" x14ac:dyDescent="0.2">
      <c r="A32" s="170">
        <v>21</v>
      </c>
      <c r="B32" s="171" t="s">
        <v>218</v>
      </c>
      <c r="C32" s="172" t="s">
        <v>192</v>
      </c>
      <c r="D32" s="173" t="s">
        <v>75</v>
      </c>
      <c r="E32" s="174">
        <v>4</v>
      </c>
      <c r="F32" s="198"/>
      <c r="G32" s="175">
        <f t="shared" si="7"/>
        <v>0</v>
      </c>
      <c r="O32" s="169">
        <v>2</v>
      </c>
      <c r="AA32" s="147">
        <v>1</v>
      </c>
      <c r="AB32" s="147">
        <v>7</v>
      </c>
      <c r="AC32" s="147">
        <v>7</v>
      </c>
      <c r="AZ32" s="147">
        <v>2</v>
      </c>
      <c r="BA32" s="147">
        <f t="shared" si="8"/>
        <v>0</v>
      </c>
      <c r="BB32" s="147">
        <f t="shared" si="9"/>
        <v>0</v>
      </c>
      <c r="BC32" s="147">
        <f t="shared" si="10"/>
        <v>0</v>
      </c>
      <c r="BD32" s="147">
        <f t="shared" si="11"/>
        <v>0</v>
      </c>
      <c r="BE32" s="147">
        <f t="shared" si="12"/>
        <v>0</v>
      </c>
      <c r="CA32" s="176">
        <v>1</v>
      </c>
      <c r="CB32" s="176">
        <v>7</v>
      </c>
      <c r="CZ32" s="147">
        <v>0</v>
      </c>
    </row>
    <row r="33" spans="1:104" x14ac:dyDescent="0.2">
      <c r="A33" s="170">
        <v>22</v>
      </c>
      <c r="B33" s="171" t="s">
        <v>108</v>
      </c>
      <c r="C33" s="172" t="s">
        <v>193</v>
      </c>
      <c r="D33" s="173" t="s">
        <v>75</v>
      </c>
      <c r="E33" s="174">
        <v>5</v>
      </c>
      <c r="F33" s="198"/>
      <c r="G33" s="175">
        <f t="shared" si="7"/>
        <v>0</v>
      </c>
      <c r="O33" s="169">
        <v>2</v>
      </c>
      <c r="AA33" s="147">
        <v>1</v>
      </c>
      <c r="AB33" s="147">
        <v>7</v>
      </c>
      <c r="AC33" s="147">
        <v>7</v>
      </c>
      <c r="AZ33" s="147">
        <v>2</v>
      </c>
      <c r="BA33" s="147">
        <f t="shared" si="8"/>
        <v>0</v>
      </c>
      <c r="BB33" s="147">
        <f t="shared" si="9"/>
        <v>0</v>
      </c>
      <c r="BC33" s="147">
        <f t="shared" si="10"/>
        <v>0</v>
      </c>
      <c r="BD33" s="147">
        <f t="shared" si="11"/>
        <v>0</v>
      </c>
      <c r="BE33" s="147">
        <f t="shared" si="12"/>
        <v>0</v>
      </c>
      <c r="CA33" s="176">
        <v>1</v>
      </c>
      <c r="CB33" s="176">
        <v>7</v>
      </c>
      <c r="CZ33" s="147">
        <v>0</v>
      </c>
    </row>
    <row r="34" spans="1:104" x14ac:dyDescent="0.2">
      <c r="A34" s="170">
        <v>23</v>
      </c>
      <c r="B34" s="171" t="s">
        <v>109</v>
      </c>
      <c r="C34" s="172" t="s">
        <v>110</v>
      </c>
      <c r="D34" s="173" t="s">
        <v>75</v>
      </c>
      <c r="E34" s="174">
        <v>9</v>
      </c>
      <c r="F34" s="198"/>
      <c r="G34" s="175">
        <f t="shared" si="7"/>
        <v>0</v>
      </c>
      <c r="O34" s="169">
        <v>2</v>
      </c>
      <c r="AA34" s="147">
        <v>1</v>
      </c>
      <c r="AB34" s="147">
        <v>7</v>
      </c>
      <c r="AC34" s="147">
        <v>7</v>
      </c>
      <c r="AZ34" s="147">
        <v>2</v>
      </c>
      <c r="BA34" s="147">
        <f t="shared" si="8"/>
        <v>0</v>
      </c>
      <c r="BB34" s="147">
        <f t="shared" si="9"/>
        <v>0</v>
      </c>
      <c r="BC34" s="147">
        <f t="shared" si="10"/>
        <v>0</v>
      </c>
      <c r="BD34" s="147">
        <f t="shared" si="11"/>
        <v>0</v>
      </c>
      <c r="BE34" s="147">
        <f t="shared" si="12"/>
        <v>0</v>
      </c>
      <c r="CA34" s="176">
        <v>1</v>
      </c>
      <c r="CB34" s="176">
        <v>7</v>
      </c>
      <c r="CZ34" s="147">
        <v>0</v>
      </c>
    </row>
    <row r="35" spans="1:104" x14ac:dyDescent="0.2">
      <c r="A35" s="170">
        <v>24</v>
      </c>
      <c r="B35" s="171" t="s">
        <v>111</v>
      </c>
      <c r="C35" s="172" t="s">
        <v>194</v>
      </c>
      <c r="D35" s="173" t="s">
        <v>75</v>
      </c>
      <c r="E35" s="174">
        <v>4</v>
      </c>
      <c r="F35" s="198"/>
      <c r="G35" s="175">
        <f t="shared" si="7"/>
        <v>0</v>
      </c>
      <c r="O35" s="169">
        <v>2</v>
      </c>
      <c r="AA35" s="147">
        <v>1</v>
      </c>
      <c r="AB35" s="147">
        <v>7</v>
      </c>
      <c r="AC35" s="147">
        <v>7</v>
      </c>
      <c r="AZ35" s="147">
        <v>2</v>
      </c>
      <c r="BA35" s="147">
        <f t="shared" si="8"/>
        <v>0</v>
      </c>
      <c r="BB35" s="147">
        <f t="shared" si="9"/>
        <v>0</v>
      </c>
      <c r="BC35" s="147">
        <f t="shared" si="10"/>
        <v>0</v>
      </c>
      <c r="BD35" s="147">
        <f t="shared" si="11"/>
        <v>0</v>
      </c>
      <c r="BE35" s="147">
        <f t="shared" si="12"/>
        <v>0</v>
      </c>
      <c r="CA35" s="176">
        <v>1</v>
      </c>
      <c r="CB35" s="176">
        <v>7</v>
      </c>
      <c r="CZ35" s="147">
        <v>0</v>
      </c>
    </row>
    <row r="36" spans="1:104" x14ac:dyDescent="0.2">
      <c r="A36" s="170">
        <v>25</v>
      </c>
      <c r="B36" s="171" t="s">
        <v>112</v>
      </c>
      <c r="C36" s="172" t="s">
        <v>113</v>
      </c>
      <c r="D36" s="173" t="s">
        <v>86</v>
      </c>
      <c r="E36" s="174">
        <v>45</v>
      </c>
      <c r="F36" s="198"/>
      <c r="G36" s="175">
        <f t="shared" si="7"/>
        <v>0</v>
      </c>
      <c r="O36" s="169">
        <v>2</v>
      </c>
      <c r="AA36" s="147">
        <v>1</v>
      </c>
      <c r="AB36" s="147">
        <v>7</v>
      </c>
      <c r="AC36" s="147">
        <v>7</v>
      </c>
      <c r="AZ36" s="147">
        <v>2</v>
      </c>
      <c r="BA36" s="147">
        <f t="shared" si="8"/>
        <v>0</v>
      </c>
      <c r="BB36" s="147">
        <f t="shared" si="9"/>
        <v>0</v>
      </c>
      <c r="BC36" s="147">
        <f t="shared" si="10"/>
        <v>0</v>
      </c>
      <c r="BD36" s="147">
        <f t="shared" si="11"/>
        <v>0</v>
      </c>
      <c r="BE36" s="147">
        <f t="shared" si="12"/>
        <v>0</v>
      </c>
      <c r="CA36" s="176">
        <v>1</v>
      </c>
      <c r="CB36" s="176">
        <v>7</v>
      </c>
      <c r="CZ36" s="147">
        <v>0</v>
      </c>
    </row>
    <row r="37" spans="1:104" x14ac:dyDescent="0.2">
      <c r="A37" s="177"/>
      <c r="B37" s="178" t="s">
        <v>76</v>
      </c>
      <c r="C37" s="179" t="str">
        <f>CONCATENATE(B24," ",C24)</f>
        <v>721 Vnitřní kanalizace</v>
      </c>
      <c r="D37" s="180"/>
      <c r="E37" s="181"/>
      <c r="F37" s="182"/>
      <c r="G37" s="183">
        <f>SUM(G25:G36)</f>
        <v>0</v>
      </c>
      <c r="O37" s="169">
        <v>4</v>
      </c>
      <c r="BA37" s="184">
        <f>SUM(BA24:BA36)</f>
        <v>0</v>
      </c>
      <c r="BB37" s="184">
        <f>SUM(BB24:BB36)</f>
        <v>0</v>
      </c>
      <c r="BC37" s="184">
        <f>SUM(BC24:BC36)</f>
        <v>0</v>
      </c>
      <c r="BD37" s="184">
        <f>SUM(BD24:BD36)</f>
        <v>0</v>
      </c>
      <c r="BE37" s="184">
        <f>SUM(BE24:BE36)</f>
        <v>0</v>
      </c>
    </row>
    <row r="38" spans="1:104" x14ac:dyDescent="0.2">
      <c r="A38" s="162" t="s">
        <v>74</v>
      </c>
      <c r="B38" s="163" t="s">
        <v>114</v>
      </c>
      <c r="C38" s="164" t="s">
        <v>115</v>
      </c>
      <c r="D38" s="165"/>
      <c r="E38" s="166"/>
      <c r="F38" s="166"/>
      <c r="G38" s="167"/>
      <c r="H38" s="168"/>
      <c r="I38" s="168"/>
      <c r="O38" s="169">
        <v>1</v>
      </c>
    </row>
    <row r="39" spans="1:104" x14ac:dyDescent="0.2">
      <c r="A39" s="170">
        <v>26</v>
      </c>
      <c r="B39" s="171" t="s">
        <v>116</v>
      </c>
      <c r="C39" s="172" t="s">
        <v>190</v>
      </c>
      <c r="D39" s="173" t="s">
        <v>86</v>
      </c>
      <c r="E39" s="174">
        <v>15</v>
      </c>
      <c r="F39" s="198"/>
      <c r="G39" s="175">
        <f t="shared" ref="G39:G47" si="13">F39*E39</f>
        <v>0</v>
      </c>
      <c r="O39" s="169">
        <v>2</v>
      </c>
      <c r="AA39" s="147">
        <v>1</v>
      </c>
      <c r="AB39" s="147">
        <v>7</v>
      </c>
      <c r="AC39" s="147">
        <v>7</v>
      </c>
      <c r="AZ39" s="147">
        <v>2</v>
      </c>
      <c r="BA39" s="147">
        <f t="shared" ref="BA39:BA47" si="14">IF(AZ39=1,G39,0)</f>
        <v>0</v>
      </c>
      <c r="BB39" s="147">
        <f t="shared" ref="BB39:BB47" si="15">IF(AZ39=2,G39,0)</f>
        <v>0</v>
      </c>
      <c r="BC39" s="147">
        <f t="shared" ref="BC39:BC47" si="16">IF(AZ39=3,G39,0)</f>
        <v>0</v>
      </c>
      <c r="BD39" s="147">
        <f t="shared" ref="BD39:BD47" si="17">IF(AZ39=4,G39,0)</f>
        <v>0</v>
      </c>
      <c r="BE39" s="147">
        <f t="shared" ref="BE39:BE47" si="18">IF(AZ39=5,G39,0)</f>
        <v>0</v>
      </c>
      <c r="CA39" s="176">
        <v>1</v>
      </c>
      <c r="CB39" s="176">
        <v>7</v>
      </c>
      <c r="CZ39" s="147">
        <v>6.2199999999989998E-3</v>
      </c>
    </row>
    <row r="40" spans="1:104" x14ac:dyDescent="0.2">
      <c r="A40" s="170">
        <v>27</v>
      </c>
      <c r="B40" s="171" t="s">
        <v>219</v>
      </c>
      <c r="C40" s="172" t="s">
        <v>117</v>
      </c>
      <c r="D40" s="173" t="s">
        <v>86</v>
      </c>
      <c r="E40" s="174">
        <v>8</v>
      </c>
      <c r="F40" s="198"/>
      <c r="G40" s="175">
        <f t="shared" si="13"/>
        <v>0</v>
      </c>
      <c r="O40" s="169"/>
      <c r="CA40" s="176"/>
      <c r="CB40" s="176"/>
    </row>
    <row r="41" spans="1:104" x14ac:dyDescent="0.2">
      <c r="A41" s="170">
        <v>28</v>
      </c>
      <c r="B41" s="171" t="s">
        <v>220</v>
      </c>
      <c r="C41" s="172" t="s">
        <v>118</v>
      </c>
      <c r="D41" s="173" t="s">
        <v>86</v>
      </c>
      <c r="E41" s="174">
        <v>90</v>
      </c>
      <c r="F41" s="198"/>
      <c r="G41" s="175">
        <f t="shared" si="13"/>
        <v>0</v>
      </c>
      <c r="O41" s="169">
        <v>2</v>
      </c>
      <c r="AA41" s="147">
        <v>1</v>
      </c>
      <c r="AB41" s="147">
        <v>7</v>
      </c>
      <c r="AC41" s="147">
        <v>7</v>
      </c>
      <c r="AZ41" s="147">
        <v>2</v>
      </c>
      <c r="BA41" s="147">
        <f t="shared" si="14"/>
        <v>0</v>
      </c>
      <c r="BB41" s="147">
        <f t="shared" si="15"/>
        <v>0</v>
      </c>
      <c r="BC41" s="147">
        <f t="shared" si="16"/>
        <v>0</v>
      </c>
      <c r="BD41" s="147">
        <f t="shared" si="17"/>
        <v>0</v>
      </c>
      <c r="BE41" s="147">
        <f t="shared" si="18"/>
        <v>0</v>
      </c>
      <c r="CA41" s="176">
        <v>1</v>
      </c>
      <c r="CB41" s="176">
        <v>7</v>
      </c>
      <c r="CZ41" s="147">
        <v>6.4199999999985397E-3</v>
      </c>
    </row>
    <row r="42" spans="1:104" x14ac:dyDescent="0.2">
      <c r="A42" s="170">
        <v>29</v>
      </c>
      <c r="B42" s="171" t="s">
        <v>120</v>
      </c>
      <c r="C42" s="172" t="s">
        <v>119</v>
      </c>
      <c r="D42" s="173" t="s">
        <v>86</v>
      </c>
      <c r="E42" s="174">
        <v>32</v>
      </c>
      <c r="F42" s="198"/>
      <c r="G42" s="175">
        <f t="shared" si="13"/>
        <v>0</v>
      </c>
      <c r="O42" s="169">
        <v>2</v>
      </c>
      <c r="AA42" s="147">
        <v>1</v>
      </c>
      <c r="AB42" s="147">
        <v>7</v>
      </c>
      <c r="AC42" s="147">
        <v>7</v>
      </c>
      <c r="AZ42" s="147">
        <v>2</v>
      </c>
      <c r="BA42" s="147">
        <f t="shared" si="14"/>
        <v>0</v>
      </c>
      <c r="BB42" s="147">
        <f t="shared" si="15"/>
        <v>0</v>
      </c>
      <c r="BC42" s="147">
        <f t="shared" si="16"/>
        <v>0</v>
      </c>
      <c r="BD42" s="147">
        <f t="shared" si="17"/>
        <v>0</v>
      </c>
      <c r="BE42" s="147">
        <f t="shared" si="18"/>
        <v>0</v>
      </c>
      <c r="CA42" s="176">
        <v>1</v>
      </c>
      <c r="CB42" s="176">
        <v>7</v>
      </c>
      <c r="CZ42" s="147">
        <v>6.7200000000013898E-3</v>
      </c>
    </row>
    <row r="43" spans="1:104" x14ac:dyDescent="0.2">
      <c r="A43" s="170">
        <v>30</v>
      </c>
      <c r="B43" s="171" t="s">
        <v>121</v>
      </c>
      <c r="C43" s="172" t="s">
        <v>122</v>
      </c>
      <c r="D43" s="173" t="s">
        <v>91</v>
      </c>
      <c r="E43" s="174">
        <v>20</v>
      </c>
      <c r="F43" s="198"/>
      <c r="G43" s="175">
        <f t="shared" si="13"/>
        <v>0</v>
      </c>
      <c r="O43" s="169">
        <v>2</v>
      </c>
      <c r="AA43" s="147">
        <v>1</v>
      </c>
      <c r="AB43" s="147">
        <v>7</v>
      </c>
      <c r="AC43" s="147">
        <v>7</v>
      </c>
      <c r="AZ43" s="147">
        <v>2</v>
      </c>
      <c r="BA43" s="147">
        <f t="shared" si="14"/>
        <v>0</v>
      </c>
      <c r="BB43" s="147">
        <f t="shared" si="15"/>
        <v>0</v>
      </c>
      <c r="BC43" s="147">
        <f t="shared" si="16"/>
        <v>0</v>
      </c>
      <c r="BD43" s="147">
        <f t="shared" si="17"/>
        <v>0</v>
      </c>
      <c r="BE43" s="147">
        <f t="shared" si="18"/>
        <v>0</v>
      </c>
      <c r="CA43" s="176">
        <v>1</v>
      </c>
      <c r="CB43" s="176">
        <v>7</v>
      </c>
      <c r="CZ43" s="147">
        <v>0</v>
      </c>
    </row>
    <row r="44" spans="1:104" x14ac:dyDescent="0.2">
      <c r="A44" s="170">
        <v>31</v>
      </c>
      <c r="B44" s="171" t="s">
        <v>123</v>
      </c>
      <c r="C44" s="172" t="s">
        <v>124</v>
      </c>
      <c r="D44" s="173" t="s">
        <v>125</v>
      </c>
      <c r="E44" s="174">
        <v>6</v>
      </c>
      <c r="F44" s="198"/>
      <c r="G44" s="175">
        <f t="shared" si="13"/>
        <v>0</v>
      </c>
      <c r="O44" s="169">
        <v>2</v>
      </c>
      <c r="AA44" s="147">
        <v>1</v>
      </c>
      <c r="AB44" s="147">
        <v>7</v>
      </c>
      <c r="AC44" s="147">
        <v>7</v>
      </c>
      <c r="AZ44" s="147">
        <v>2</v>
      </c>
      <c r="BA44" s="147">
        <f t="shared" si="14"/>
        <v>0</v>
      </c>
      <c r="BB44" s="147">
        <f t="shared" si="15"/>
        <v>0</v>
      </c>
      <c r="BC44" s="147">
        <f t="shared" si="16"/>
        <v>0</v>
      </c>
      <c r="BD44" s="147">
        <f t="shared" si="17"/>
        <v>0</v>
      </c>
      <c r="BE44" s="147">
        <f t="shared" si="18"/>
        <v>0</v>
      </c>
      <c r="CA44" s="176">
        <v>1</v>
      </c>
      <c r="CB44" s="176">
        <v>7</v>
      </c>
      <c r="CZ44" s="147">
        <v>1.55999999999956E-3</v>
      </c>
    </row>
    <row r="45" spans="1:104" x14ac:dyDescent="0.2">
      <c r="A45" s="170">
        <v>32</v>
      </c>
      <c r="B45" s="171" t="s">
        <v>127</v>
      </c>
      <c r="C45" s="172" t="s">
        <v>128</v>
      </c>
      <c r="D45" s="173" t="s">
        <v>86</v>
      </c>
      <c r="E45" s="174">
        <v>145</v>
      </c>
      <c r="F45" s="198"/>
      <c r="G45" s="175">
        <f t="shared" si="13"/>
        <v>0</v>
      </c>
      <c r="O45" s="169">
        <v>2</v>
      </c>
      <c r="AA45" s="147">
        <v>1</v>
      </c>
      <c r="AB45" s="147">
        <v>7</v>
      </c>
      <c r="AC45" s="147">
        <v>7</v>
      </c>
      <c r="AZ45" s="147">
        <v>2</v>
      </c>
      <c r="BA45" s="147">
        <f t="shared" si="14"/>
        <v>0</v>
      </c>
      <c r="BB45" s="147">
        <f t="shared" si="15"/>
        <v>0</v>
      </c>
      <c r="BC45" s="147">
        <f t="shared" si="16"/>
        <v>0</v>
      </c>
      <c r="BD45" s="147">
        <f t="shared" si="17"/>
        <v>0</v>
      </c>
      <c r="BE45" s="147">
        <f t="shared" si="18"/>
        <v>0</v>
      </c>
      <c r="CA45" s="176">
        <v>1</v>
      </c>
      <c r="CB45" s="176">
        <v>7</v>
      </c>
      <c r="CZ45" s="147">
        <v>1.8000000000006899E-4</v>
      </c>
    </row>
    <row r="46" spans="1:104" x14ac:dyDescent="0.2">
      <c r="A46" s="170">
        <v>33</v>
      </c>
      <c r="B46" s="171" t="s">
        <v>129</v>
      </c>
      <c r="C46" s="172" t="s">
        <v>130</v>
      </c>
      <c r="D46" s="173" t="s">
        <v>86</v>
      </c>
      <c r="E46" s="174">
        <v>145</v>
      </c>
      <c r="F46" s="198"/>
      <c r="G46" s="175">
        <f t="shared" si="13"/>
        <v>0</v>
      </c>
      <c r="O46" s="169">
        <v>2</v>
      </c>
      <c r="AA46" s="147">
        <v>1</v>
      </c>
      <c r="AB46" s="147">
        <v>7</v>
      </c>
      <c r="AC46" s="147">
        <v>7</v>
      </c>
      <c r="AZ46" s="147">
        <v>2</v>
      </c>
      <c r="BA46" s="147">
        <f t="shared" si="14"/>
        <v>0</v>
      </c>
      <c r="BB46" s="147">
        <f t="shared" si="15"/>
        <v>0</v>
      </c>
      <c r="BC46" s="147">
        <f t="shared" si="16"/>
        <v>0</v>
      </c>
      <c r="BD46" s="147">
        <f t="shared" si="17"/>
        <v>0</v>
      </c>
      <c r="BE46" s="147">
        <f t="shared" si="18"/>
        <v>0</v>
      </c>
      <c r="CA46" s="176">
        <v>1</v>
      </c>
      <c r="CB46" s="176">
        <v>7</v>
      </c>
      <c r="CZ46" s="147">
        <v>9.9999999999961197E-6</v>
      </c>
    </row>
    <row r="47" spans="1:104" x14ac:dyDescent="0.2">
      <c r="A47" s="170">
        <v>34</v>
      </c>
      <c r="B47" s="171" t="s">
        <v>131</v>
      </c>
      <c r="C47" s="172" t="s">
        <v>203</v>
      </c>
      <c r="D47" s="173" t="s">
        <v>132</v>
      </c>
      <c r="E47" s="174">
        <v>4</v>
      </c>
      <c r="F47" s="198"/>
      <c r="G47" s="175">
        <f t="shared" si="13"/>
        <v>0</v>
      </c>
      <c r="O47" s="169">
        <v>2</v>
      </c>
      <c r="AA47" s="147">
        <v>7</v>
      </c>
      <c r="AB47" s="147">
        <v>1001</v>
      </c>
      <c r="AC47" s="147">
        <v>5</v>
      </c>
      <c r="AZ47" s="147">
        <v>2</v>
      </c>
      <c r="BA47" s="147">
        <f t="shared" si="14"/>
        <v>0</v>
      </c>
      <c r="BB47" s="147">
        <f t="shared" si="15"/>
        <v>0</v>
      </c>
      <c r="BC47" s="147">
        <f t="shared" si="16"/>
        <v>0</v>
      </c>
      <c r="BD47" s="147">
        <f t="shared" si="17"/>
        <v>0</v>
      </c>
      <c r="BE47" s="147">
        <f t="shared" si="18"/>
        <v>0</v>
      </c>
      <c r="CA47" s="176">
        <v>7</v>
      </c>
      <c r="CB47" s="176">
        <v>1001</v>
      </c>
      <c r="CZ47" s="147">
        <v>0</v>
      </c>
    </row>
    <row r="48" spans="1:104" x14ac:dyDescent="0.2">
      <c r="A48" s="177"/>
      <c r="B48" s="178" t="s">
        <v>76</v>
      </c>
      <c r="C48" s="179" t="str">
        <f>CONCATENATE(B38," ",C38)</f>
        <v>722 Vnitřní vodovod</v>
      </c>
      <c r="D48" s="180"/>
      <c r="E48" s="181"/>
      <c r="F48" s="182"/>
      <c r="G48" s="183">
        <f>SUM(G39:G47)</f>
        <v>0</v>
      </c>
      <c r="O48" s="169">
        <v>4</v>
      </c>
      <c r="BA48" s="184">
        <f>SUM(BA38:BA47)</f>
        <v>0</v>
      </c>
      <c r="BB48" s="184">
        <f>SUM(BB38:BB47)</f>
        <v>0</v>
      </c>
      <c r="BC48" s="184">
        <f>SUM(BC38:BC47)</f>
        <v>0</v>
      </c>
      <c r="BD48" s="184">
        <f>SUM(BD38:BD47)</f>
        <v>0</v>
      </c>
      <c r="BE48" s="184">
        <f>SUM(BE38:BE47)</f>
        <v>0</v>
      </c>
    </row>
    <row r="49" spans="1:104" x14ac:dyDescent="0.2">
      <c r="A49" s="162" t="s">
        <v>74</v>
      </c>
      <c r="B49" s="163" t="s">
        <v>133</v>
      </c>
      <c r="C49" s="164" t="s">
        <v>134</v>
      </c>
      <c r="D49" s="165"/>
      <c r="E49" s="166"/>
      <c r="F49" s="166"/>
      <c r="G49" s="167"/>
      <c r="H49" s="168"/>
      <c r="I49" s="168"/>
      <c r="O49" s="169">
        <v>1</v>
      </c>
    </row>
    <row r="50" spans="1:104" x14ac:dyDescent="0.2">
      <c r="A50" s="170">
        <v>35</v>
      </c>
      <c r="B50" s="171" t="s">
        <v>135</v>
      </c>
      <c r="C50" s="172" t="s">
        <v>242</v>
      </c>
      <c r="D50" s="173" t="s">
        <v>86</v>
      </c>
      <c r="E50" s="174">
        <v>10</v>
      </c>
      <c r="F50" s="198"/>
      <c r="G50" s="175">
        <f t="shared" ref="G50:G55" si="19">F50*E50</f>
        <v>0</v>
      </c>
      <c r="O50" s="169">
        <v>2</v>
      </c>
      <c r="AA50" s="147">
        <v>1</v>
      </c>
      <c r="AB50" s="147">
        <v>7</v>
      </c>
      <c r="AC50" s="147">
        <v>7</v>
      </c>
      <c r="AZ50" s="147">
        <v>2</v>
      </c>
      <c r="BA50" s="147">
        <f t="shared" ref="BA50:BA54" si="20">IF(AZ50=1,G50,0)</f>
        <v>0</v>
      </c>
      <c r="BB50" s="147">
        <f t="shared" ref="BB50:BB54" si="21">IF(AZ50=2,G50,0)</f>
        <v>0</v>
      </c>
      <c r="BC50" s="147">
        <f t="shared" ref="BC50:BC54" si="22">IF(AZ50=3,G50,0)</f>
        <v>0</v>
      </c>
      <c r="BD50" s="147">
        <f t="shared" ref="BD50:BD54" si="23">IF(AZ50=4,G50,0)</f>
        <v>0</v>
      </c>
      <c r="BE50" s="147">
        <f t="shared" ref="BE50:BE54" si="24">IF(AZ50=5,G50,0)</f>
        <v>0</v>
      </c>
      <c r="CA50" s="176">
        <v>1</v>
      </c>
      <c r="CB50" s="176">
        <v>7</v>
      </c>
      <c r="CZ50" s="147">
        <v>1.2529999999998201E-2</v>
      </c>
    </row>
    <row r="51" spans="1:104" x14ac:dyDescent="0.2">
      <c r="A51" s="170">
        <v>36</v>
      </c>
      <c r="B51" s="171" t="s">
        <v>136</v>
      </c>
      <c r="C51" s="172" t="s">
        <v>232</v>
      </c>
      <c r="D51" s="173" t="s">
        <v>86</v>
      </c>
      <c r="E51" s="174">
        <v>1</v>
      </c>
      <c r="F51" s="198"/>
      <c r="G51" s="175">
        <f t="shared" si="19"/>
        <v>0</v>
      </c>
      <c r="O51" s="169">
        <v>2</v>
      </c>
      <c r="AA51" s="147">
        <v>1</v>
      </c>
      <c r="AB51" s="147">
        <v>7</v>
      </c>
      <c r="AC51" s="147">
        <v>7</v>
      </c>
      <c r="AZ51" s="147">
        <v>2</v>
      </c>
      <c r="BA51" s="147">
        <f t="shared" si="20"/>
        <v>0</v>
      </c>
      <c r="BB51" s="147">
        <f t="shared" si="21"/>
        <v>0</v>
      </c>
      <c r="BC51" s="147">
        <f t="shared" si="22"/>
        <v>0</v>
      </c>
      <c r="BD51" s="147">
        <f t="shared" si="23"/>
        <v>0</v>
      </c>
      <c r="BE51" s="147">
        <f t="shared" si="24"/>
        <v>0</v>
      </c>
      <c r="CA51" s="176">
        <v>1</v>
      </c>
      <c r="CB51" s="176">
        <v>7</v>
      </c>
      <c r="CZ51" s="147">
        <v>3.00000000000022E-5</v>
      </c>
    </row>
    <row r="52" spans="1:104" x14ac:dyDescent="0.2">
      <c r="A52" s="170">
        <v>37</v>
      </c>
      <c r="B52" s="171" t="s">
        <v>137</v>
      </c>
      <c r="C52" s="172" t="s">
        <v>231</v>
      </c>
      <c r="D52" s="173" t="s">
        <v>86</v>
      </c>
      <c r="E52" s="174">
        <v>10</v>
      </c>
      <c r="F52" s="198"/>
      <c r="G52" s="175">
        <f t="shared" si="19"/>
        <v>0</v>
      </c>
      <c r="O52" s="169">
        <v>2</v>
      </c>
      <c r="AA52" s="147">
        <v>1</v>
      </c>
      <c r="AB52" s="147">
        <v>7</v>
      </c>
      <c r="AC52" s="147">
        <v>7</v>
      </c>
      <c r="AZ52" s="147">
        <v>2</v>
      </c>
      <c r="BA52" s="147">
        <f t="shared" si="20"/>
        <v>0</v>
      </c>
      <c r="BB52" s="147">
        <f t="shared" si="21"/>
        <v>0</v>
      </c>
      <c r="BC52" s="147">
        <f t="shared" si="22"/>
        <v>0</v>
      </c>
      <c r="BD52" s="147">
        <f t="shared" si="23"/>
        <v>0</v>
      </c>
      <c r="BE52" s="147">
        <f t="shared" si="24"/>
        <v>0</v>
      </c>
      <c r="CA52" s="176">
        <v>1</v>
      </c>
      <c r="CB52" s="176">
        <v>7</v>
      </c>
      <c r="CZ52" s="147">
        <v>0</v>
      </c>
    </row>
    <row r="53" spans="1:104" x14ac:dyDescent="0.2">
      <c r="A53" s="170">
        <v>38</v>
      </c>
      <c r="B53" s="171" t="s">
        <v>138</v>
      </c>
      <c r="C53" s="172" t="s">
        <v>188</v>
      </c>
      <c r="D53" s="173" t="s">
        <v>126</v>
      </c>
      <c r="E53" s="174">
        <v>1</v>
      </c>
      <c r="F53" s="198"/>
      <c r="G53" s="175">
        <f t="shared" si="19"/>
        <v>0</v>
      </c>
      <c r="O53" s="169">
        <v>2</v>
      </c>
      <c r="AA53" s="147">
        <v>1</v>
      </c>
      <c r="AB53" s="147">
        <v>0</v>
      </c>
      <c r="AC53" s="147">
        <v>0</v>
      </c>
      <c r="AZ53" s="147">
        <v>2</v>
      </c>
      <c r="BA53" s="147">
        <f t="shared" si="20"/>
        <v>0</v>
      </c>
      <c r="BB53" s="147">
        <f t="shared" si="21"/>
        <v>0</v>
      </c>
      <c r="BC53" s="147">
        <f t="shared" si="22"/>
        <v>0</v>
      </c>
      <c r="BD53" s="147">
        <f t="shared" si="23"/>
        <v>0</v>
      </c>
      <c r="BE53" s="147">
        <f t="shared" si="24"/>
        <v>0</v>
      </c>
      <c r="CA53" s="176">
        <v>1</v>
      </c>
      <c r="CB53" s="176">
        <v>0</v>
      </c>
      <c r="CZ53" s="147">
        <v>4.99999999999723E-4</v>
      </c>
    </row>
    <row r="54" spans="1:104" x14ac:dyDescent="0.2">
      <c r="A54" s="170">
        <v>39</v>
      </c>
      <c r="B54" s="171" t="s">
        <v>139</v>
      </c>
      <c r="C54" s="172" t="s">
        <v>189</v>
      </c>
      <c r="D54" s="173" t="s">
        <v>86</v>
      </c>
      <c r="E54" s="174">
        <v>10</v>
      </c>
      <c r="F54" s="198"/>
      <c r="G54" s="175">
        <f t="shared" si="19"/>
        <v>0</v>
      </c>
      <c r="O54" s="169">
        <v>2</v>
      </c>
      <c r="AA54" s="147">
        <v>1</v>
      </c>
      <c r="AB54" s="147">
        <v>0</v>
      </c>
      <c r="AC54" s="147">
        <v>0</v>
      </c>
      <c r="AZ54" s="147">
        <v>2</v>
      </c>
      <c r="BA54" s="147">
        <f t="shared" si="20"/>
        <v>0</v>
      </c>
      <c r="BB54" s="147">
        <f t="shared" si="21"/>
        <v>0</v>
      </c>
      <c r="BC54" s="147">
        <f t="shared" si="22"/>
        <v>0</v>
      </c>
      <c r="BD54" s="147">
        <f t="shared" si="23"/>
        <v>0</v>
      </c>
      <c r="BE54" s="147">
        <f t="shared" si="24"/>
        <v>0</v>
      </c>
      <c r="CA54" s="176">
        <v>1</v>
      </c>
      <c r="CB54" s="176">
        <v>0</v>
      </c>
      <c r="CZ54" s="147">
        <v>4.99999999999723E-4</v>
      </c>
    </row>
    <row r="55" spans="1:104" x14ac:dyDescent="0.2">
      <c r="A55" s="170">
        <v>40</v>
      </c>
      <c r="B55" s="171" t="s">
        <v>183</v>
      </c>
      <c r="C55" s="172" t="s">
        <v>184</v>
      </c>
      <c r="D55" s="173" t="s">
        <v>86</v>
      </c>
      <c r="E55" s="174">
        <v>12</v>
      </c>
      <c r="F55" s="198"/>
      <c r="G55" s="175">
        <f t="shared" si="19"/>
        <v>0</v>
      </c>
      <c r="O55" s="169"/>
      <c r="CA55" s="176"/>
      <c r="CB55" s="176"/>
    </row>
    <row r="56" spans="1:104" x14ac:dyDescent="0.2">
      <c r="A56" s="177"/>
      <c r="B56" s="178" t="s">
        <v>76</v>
      </c>
      <c r="C56" s="179" t="str">
        <f>CONCATENATE(B49," ",C49)</f>
        <v>723 Vnitřní plynovod</v>
      </c>
      <c r="D56" s="180"/>
      <c r="E56" s="181"/>
      <c r="F56" s="182"/>
      <c r="G56" s="183">
        <f>SUM(G50:G55)</f>
        <v>0</v>
      </c>
      <c r="O56" s="169">
        <v>4</v>
      </c>
      <c r="BA56" s="184">
        <f>SUM(BA49:BA55)</f>
        <v>0</v>
      </c>
      <c r="BB56" s="184">
        <f>SUM(BB49:BB55)</f>
        <v>0</v>
      </c>
      <c r="BC56" s="184">
        <f>SUM(BC49:BC55)</f>
        <v>0</v>
      </c>
      <c r="BD56" s="184">
        <f>SUM(BD49:BD55)</f>
        <v>0</v>
      </c>
      <c r="BE56" s="184">
        <f>SUM(BE49:BE55)</f>
        <v>0</v>
      </c>
    </row>
    <row r="57" spans="1:104" x14ac:dyDescent="0.2">
      <c r="A57" s="162" t="s">
        <v>74</v>
      </c>
      <c r="B57" s="163" t="s">
        <v>140</v>
      </c>
      <c r="C57" s="164" t="s">
        <v>141</v>
      </c>
      <c r="D57" s="165"/>
      <c r="E57" s="166"/>
      <c r="F57" s="166"/>
      <c r="G57" s="167"/>
      <c r="H57" s="168"/>
      <c r="I57" s="168"/>
      <c r="O57" s="169">
        <v>1</v>
      </c>
    </row>
    <row r="58" spans="1:104" ht="22.5" x14ac:dyDescent="0.2">
      <c r="A58" s="170">
        <v>41</v>
      </c>
      <c r="B58" s="171" t="s">
        <v>142</v>
      </c>
      <c r="C58" s="172" t="s">
        <v>182</v>
      </c>
      <c r="D58" s="173" t="s">
        <v>91</v>
      </c>
      <c r="E58" s="174">
        <v>7</v>
      </c>
      <c r="F58" s="198"/>
      <c r="G58" s="175">
        <f t="shared" ref="G58:G75" si="25">F58*E58</f>
        <v>0</v>
      </c>
      <c r="O58" s="169">
        <v>2</v>
      </c>
      <c r="AA58" s="147">
        <v>1</v>
      </c>
      <c r="AB58" s="147">
        <v>7</v>
      </c>
      <c r="AC58" s="147">
        <v>7</v>
      </c>
      <c r="AZ58" s="147">
        <v>2</v>
      </c>
      <c r="BA58" s="147">
        <f t="shared" ref="BA58:BA75" si="26">IF(AZ58=1,G58,0)</f>
        <v>0</v>
      </c>
      <c r="BB58" s="147">
        <f t="shared" ref="BB58:BB75" si="27">IF(AZ58=2,G58,0)</f>
        <v>0</v>
      </c>
      <c r="BC58" s="147">
        <f t="shared" ref="BC58:BC75" si="28">IF(AZ58=3,G58,0)</f>
        <v>0</v>
      </c>
      <c r="BD58" s="147">
        <f t="shared" ref="BD58:BD75" si="29">IF(AZ58=4,G58,0)</f>
        <v>0</v>
      </c>
      <c r="BE58" s="147">
        <f t="shared" ref="BE58:BE75" si="30">IF(AZ58=5,G58,0)</f>
        <v>0</v>
      </c>
      <c r="CA58" s="176">
        <v>1</v>
      </c>
      <c r="CB58" s="176">
        <v>7</v>
      </c>
      <c r="CZ58" s="147">
        <v>3.12700000000063E-2</v>
      </c>
    </row>
    <row r="59" spans="1:104" x14ac:dyDescent="0.2">
      <c r="A59" s="170">
        <v>42</v>
      </c>
      <c r="B59" s="171" t="s">
        <v>143</v>
      </c>
      <c r="C59" s="172" t="s">
        <v>144</v>
      </c>
      <c r="D59" s="173" t="s">
        <v>91</v>
      </c>
      <c r="E59" s="174">
        <v>7</v>
      </c>
      <c r="F59" s="198"/>
      <c r="G59" s="175">
        <f t="shared" si="25"/>
        <v>0</v>
      </c>
      <c r="O59" s="169">
        <v>2</v>
      </c>
      <c r="AA59" s="147">
        <v>1</v>
      </c>
      <c r="AB59" s="147">
        <v>7</v>
      </c>
      <c r="AC59" s="147">
        <v>7</v>
      </c>
      <c r="AZ59" s="147">
        <v>2</v>
      </c>
      <c r="BA59" s="147">
        <f t="shared" si="26"/>
        <v>0</v>
      </c>
      <c r="BB59" s="147">
        <f t="shared" si="27"/>
        <v>0</v>
      </c>
      <c r="BC59" s="147">
        <f t="shared" si="28"/>
        <v>0</v>
      </c>
      <c r="BD59" s="147">
        <f t="shared" si="29"/>
        <v>0</v>
      </c>
      <c r="BE59" s="147">
        <f t="shared" si="30"/>
        <v>0</v>
      </c>
      <c r="CA59" s="176">
        <v>1</v>
      </c>
      <c r="CB59" s="176">
        <v>7</v>
      </c>
      <c r="CZ59" s="147">
        <v>3.12700000000063E-2</v>
      </c>
    </row>
    <row r="60" spans="1:104" x14ac:dyDescent="0.2">
      <c r="A60" s="170">
        <v>43</v>
      </c>
      <c r="B60" s="171" t="s">
        <v>145</v>
      </c>
      <c r="C60" s="172" t="s">
        <v>146</v>
      </c>
      <c r="D60" s="173" t="s">
        <v>91</v>
      </c>
      <c r="E60" s="174">
        <v>7</v>
      </c>
      <c r="F60" s="198"/>
      <c r="G60" s="175">
        <f t="shared" si="25"/>
        <v>0</v>
      </c>
      <c r="O60" s="169">
        <v>2</v>
      </c>
      <c r="AA60" s="147">
        <v>1</v>
      </c>
      <c r="AB60" s="147">
        <v>7</v>
      </c>
      <c r="AC60" s="147">
        <v>7</v>
      </c>
      <c r="AZ60" s="147">
        <v>2</v>
      </c>
      <c r="BA60" s="147">
        <f t="shared" si="26"/>
        <v>0</v>
      </c>
      <c r="BB60" s="147">
        <f t="shared" si="27"/>
        <v>0</v>
      </c>
      <c r="BC60" s="147">
        <f t="shared" si="28"/>
        <v>0</v>
      </c>
      <c r="BD60" s="147">
        <f t="shared" si="29"/>
        <v>0</v>
      </c>
      <c r="BE60" s="147">
        <f t="shared" si="30"/>
        <v>0</v>
      </c>
      <c r="CA60" s="176">
        <v>1</v>
      </c>
      <c r="CB60" s="176">
        <v>7</v>
      </c>
      <c r="CZ60" s="147">
        <v>3.12700000000063E-2</v>
      </c>
    </row>
    <row r="61" spans="1:104" x14ac:dyDescent="0.2">
      <c r="A61" s="170">
        <v>44</v>
      </c>
      <c r="B61" s="171" t="s">
        <v>147</v>
      </c>
      <c r="C61" s="172" t="s">
        <v>243</v>
      </c>
      <c r="D61" s="173" t="s">
        <v>126</v>
      </c>
      <c r="E61" s="174">
        <v>4</v>
      </c>
      <c r="F61" s="198"/>
      <c r="G61" s="175">
        <f t="shared" si="25"/>
        <v>0</v>
      </c>
      <c r="O61" s="169">
        <v>2</v>
      </c>
      <c r="AA61" s="147">
        <v>1</v>
      </c>
      <c r="AB61" s="147">
        <v>7</v>
      </c>
      <c r="AC61" s="147">
        <v>7</v>
      </c>
      <c r="AZ61" s="147">
        <v>2</v>
      </c>
      <c r="BA61" s="147">
        <f t="shared" si="26"/>
        <v>0</v>
      </c>
      <c r="BB61" s="147">
        <f t="shared" si="27"/>
        <v>0</v>
      </c>
      <c r="BC61" s="147">
        <f t="shared" si="28"/>
        <v>0</v>
      </c>
      <c r="BD61" s="147">
        <f t="shared" si="29"/>
        <v>0</v>
      </c>
      <c r="BE61" s="147">
        <f t="shared" si="30"/>
        <v>0</v>
      </c>
      <c r="CA61" s="176">
        <v>1</v>
      </c>
      <c r="CB61" s="176">
        <v>7</v>
      </c>
      <c r="CZ61" s="147">
        <v>2.35999999999876E-2</v>
      </c>
    </row>
    <row r="62" spans="1:104" x14ac:dyDescent="0.2">
      <c r="A62" s="170">
        <v>45</v>
      </c>
      <c r="B62" s="171" t="s">
        <v>148</v>
      </c>
      <c r="C62" s="172" t="s">
        <v>149</v>
      </c>
      <c r="D62" s="173" t="s">
        <v>91</v>
      </c>
      <c r="E62" s="174">
        <v>4</v>
      </c>
      <c r="F62" s="198"/>
      <c r="G62" s="175">
        <f t="shared" si="25"/>
        <v>0</v>
      </c>
      <c r="O62" s="169">
        <v>2</v>
      </c>
      <c r="AA62" s="147">
        <v>1</v>
      </c>
      <c r="AB62" s="147">
        <v>7</v>
      </c>
      <c r="AC62" s="147">
        <v>7</v>
      </c>
      <c r="AZ62" s="147">
        <v>2</v>
      </c>
      <c r="BA62" s="147">
        <f t="shared" si="26"/>
        <v>0</v>
      </c>
      <c r="BB62" s="147">
        <f t="shared" si="27"/>
        <v>0</v>
      </c>
      <c r="BC62" s="147">
        <f t="shared" si="28"/>
        <v>0</v>
      </c>
      <c r="BD62" s="147">
        <f t="shared" si="29"/>
        <v>0</v>
      </c>
      <c r="BE62" s="147">
        <f t="shared" si="30"/>
        <v>0</v>
      </c>
      <c r="CA62" s="176">
        <v>1</v>
      </c>
      <c r="CB62" s="176">
        <v>7</v>
      </c>
      <c r="CZ62" s="147">
        <v>1.40300000000053E-2</v>
      </c>
    </row>
    <row r="63" spans="1:104" x14ac:dyDescent="0.2">
      <c r="A63" s="170">
        <v>46</v>
      </c>
      <c r="B63" s="171" t="s">
        <v>150</v>
      </c>
      <c r="C63" s="172" t="s">
        <v>185</v>
      </c>
      <c r="D63" s="173" t="s">
        <v>75</v>
      </c>
      <c r="E63" s="174">
        <v>2</v>
      </c>
      <c r="F63" s="198"/>
      <c r="G63" s="175">
        <f t="shared" si="25"/>
        <v>0</v>
      </c>
      <c r="O63" s="169">
        <v>2</v>
      </c>
      <c r="AA63" s="147">
        <v>1</v>
      </c>
      <c r="AB63" s="147">
        <v>0</v>
      </c>
      <c r="AC63" s="147">
        <v>0</v>
      </c>
      <c r="AZ63" s="147">
        <v>2</v>
      </c>
      <c r="BA63" s="147">
        <f t="shared" si="26"/>
        <v>0</v>
      </c>
      <c r="BB63" s="147">
        <f t="shared" si="27"/>
        <v>0</v>
      </c>
      <c r="BC63" s="147">
        <f t="shared" si="28"/>
        <v>0</v>
      </c>
      <c r="BD63" s="147">
        <f t="shared" si="29"/>
        <v>0</v>
      </c>
      <c r="BE63" s="147">
        <f t="shared" si="30"/>
        <v>0</v>
      </c>
      <c r="CA63" s="176">
        <v>1</v>
      </c>
      <c r="CB63" s="176">
        <v>0</v>
      </c>
      <c r="CZ63" s="147">
        <v>2.3550000000000199E-2</v>
      </c>
    </row>
    <row r="64" spans="1:104" x14ac:dyDescent="0.2">
      <c r="A64" s="170">
        <v>47</v>
      </c>
      <c r="B64" s="171" t="s">
        <v>151</v>
      </c>
      <c r="C64" s="172" t="s">
        <v>152</v>
      </c>
      <c r="D64" s="173" t="s">
        <v>126</v>
      </c>
      <c r="E64" s="174">
        <v>11</v>
      </c>
      <c r="F64" s="198"/>
      <c r="G64" s="175">
        <f t="shared" si="25"/>
        <v>0</v>
      </c>
      <c r="O64" s="169">
        <v>2</v>
      </c>
      <c r="AA64" s="147">
        <v>1</v>
      </c>
      <c r="AB64" s="147">
        <v>7</v>
      </c>
      <c r="AC64" s="147">
        <v>7</v>
      </c>
      <c r="AZ64" s="147">
        <v>2</v>
      </c>
      <c r="BA64" s="147">
        <f t="shared" si="26"/>
        <v>0</v>
      </c>
      <c r="BB64" s="147">
        <f t="shared" si="27"/>
        <v>0</v>
      </c>
      <c r="BC64" s="147">
        <f t="shared" si="28"/>
        <v>0</v>
      </c>
      <c r="BD64" s="147">
        <f t="shared" si="29"/>
        <v>0</v>
      </c>
      <c r="BE64" s="147">
        <f t="shared" si="30"/>
        <v>0</v>
      </c>
      <c r="CA64" s="176">
        <v>1</v>
      </c>
      <c r="CB64" s="176">
        <v>7</v>
      </c>
      <c r="CZ64" s="147">
        <v>2.40000000000018E-4</v>
      </c>
    </row>
    <row r="65" spans="1:104" x14ac:dyDescent="0.2">
      <c r="A65" s="170">
        <v>48</v>
      </c>
      <c r="B65" s="171" t="s">
        <v>153</v>
      </c>
      <c r="C65" s="172" t="s">
        <v>154</v>
      </c>
      <c r="D65" s="173" t="s">
        <v>126</v>
      </c>
      <c r="E65" s="174">
        <v>9</v>
      </c>
      <c r="F65" s="198"/>
      <c r="G65" s="175">
        <f t="shared" si="25"/>
        <v>0</v>
      </c>
      <c r="O65" s="169">
        <v>2</v>
      </c>
      <c r="AA65" s="147">
        <v>1</v>
      </c>
      <c r="AB65" s="147">
        <v>7</v>
      </c>
      <c r="AC65" s="147">
        <v>7</v>
      </c>
      <c r="AZ65" s="147">
        <v>2</v>
      </c>
      <c r="BA65" s="147">
        <f t="shared" si="26"/>
        <v>0</v>
      </c>
      <c r="BB65" s="147">
        <f t="shared" si="27"/>
        <v>0</v>
      </c>
      <c r="BC65" s="147">
        <f t="shared" si="28"/>
        <v>0</v>
      </c>
      <c r="BD65" s="147">
        <f t="shared" si="29"/>
        <v>0</v>
      </c>
      <c r="BE65" s="147">
        <f t="shared" si="30"/>
        <v>0</v>
      </c>
      <c r="CA65" s="176">
        <v>1</v>
      </c>
      <c r="CB65" s="176">
        <v>7</v>
      </c>
      <c r="CZ65" s="147">
        <v>0</v>
      </c>
    </row>
    <row r="66" spans="1:104" x14ac:dyDescent="0.2">
      <c r="A66" s="170">
        <v>49</v>
      </c>
      <c r="B66" s="171" t="s">
        <v>155</v>
      </c>
      <c r="C66" s="172" t="s">
        <v>233</v>
      </c>
      <c r="D66" s="173" t="s">
        <v>126</v>
      </c>
      <c r="E66" s="174">
        <v>2</v>
      </c>
      <c r="F66" s="198"/>
      <c r="G66" s="175">
        <f t="shared" si="25"/>
        <v>0</v>
      </c>
      <c r="O66" s="169">
        <v>2</v>
      </c>
      <c r="AA66" s="147">
        <v>1</v>
      </c>
      <c r="AB66" s="147">
        <v>7</v>
      </c>
      <c r="AC66" s="147">
        <v>7</v>
      </c>
      <c r="AZ66" s="147">
        <v>2</v>
      </c>
      <c r="BA66" s="147">
        <f t="shared" si="26"/>
        <v>0</v>
      </c>
      <c r="BB66" s="147">
        <f t="shared" si="27"/>
        <v>0</v>
      </c>
      <c r="BC66" s="147">
        <f t="shared" si="28"/>
        <v>0</v>
      </c>
      <c r="BD66" s="147">
        <f t="shared" si="29"/>
        <v>0</v>
      </c>
      <c r="BE66" s="147">
        <f t="shared" si="30"/>
        <v>0</v>
      </c>
      <c r="CA66" s="176">
        <v>1</v>
      </c>
      <c r="CB66" s="176">
        <v>7</v>
      </c>
      <c r="CZ66" s="147">
        <v>1.8399999999996199E-3</v>
      </c>
    </row>
    <row r="67" spans="1:104" ht="22.5" x14ac:dyDescent="0.2">
      <c r="A67" s="170">
        <v>50</v>
      </c>
      <c r="B67" s="171" t="s">
        <v>156</v>
      </c>
      <c r="C67" s="172" t="s">
        <v>157</v>
      </c>
      <c r="D67" s="173" t="s">
        <v>91</v>
      </c>
      <c r="E67" s="174">
        <v>2</v>
      </c>
      <c r="F67" s="198"/>
      <c r="G67" s="175">
        <f t="shared" si="25"/>
        <v>0</v>
      </c>
      <c r="O67" s="169">
        <v>2</v>
      </c>
      <c r="AA67" s="147">
        <v>1</v>
      </c>
      <c r="AB67" s="147">
        <v>7</v>
      </c>
      <c r="AC67" s="147">
        <v>7</v>
      </c>
      <c r="AZ67" s="147">
        <v>2</v>
      </c>
      <c r="BA67" s="147">
        <f t="shared" si="26"/>
        <v>0</v>
      </c>
      <c r="BB67" s="147">
        <f t="shared" si="27"/>
        <v>0</v>
      </c>
      <c r="BC67" s="147">
        <f t="shared" si="28"/>
        <v>0</v>
      </c>
      <c r="BD67" s="147">
        <f t="shared" si="29"/>
        <v>0</v>
      </c>
      <c r="BE67" s="147">
        <f t="shared" si="30"/>
        <v>0</v>
      </c>
      <c r="CA67" s="176">
        <v>1</v>
      </c>
      <c r="CB67" s="176">
        <v>7</v>
      </c>
      <c r="CZ67" s="147">
        <v>1.8399999999996199E-3</v>
      </c>
    </row>
    <row r="68" spans="1:104" x14ac:dyDescent="0.2">
      <c r="A68" s="170">
        <v>51</v>
      </c>
      <c r="B68" s="171" t="s">
        <v>158</v>
      </c>
      <c r="C68" s="172" t="s">
        <v>159</v>
      </c>
      <c r="D68" s="173" t="s">
        <v>91</v>
      </c>
      <c r="E68" s="174">
        <v>4</v>
      </c>
      <c r="F68" s="198"/>
      <c r="G68" s="175">
        <f t="shared" si="25"/>
        <v>0</v>
      </c>
      <c r="O68" s="169">
        <v>2</v>
      </c>
      <c r="AA68" s="147">
        <v>1</v>
      </c>
      <c r="AB68" s="147">
        <v>7</v>
      </c>
      <c r="AC68" s="147">
        <v>7</v>
      </c>
      <c r="AZ68" s="147">
        <v>2</v>
      </c>
      <c r="BA68" s="147">
        <f t="shared" si="26"/>
        <v>0</v>
      </c>
      <c r="BB68" s="147">
        <f t="shared" si="27"/>
        <v>0</v>
      </c>
      <c r="BC68" s="147">
        <f t="shared" si="28"/>
        <v>0</v>
      </c>
      <c r="BD68" s="147">
        <f t="shared" si="29"/>
        <v>0</v>
      </c>
      <c r="BE68" s="147">
        <f t="shared" si="30"/>
        <v>0</v>
      </c>
      <c r="CA68" s="176">
        <v>1</v>
      </c>
      <c r="CB68" s="176">
        <v>7</v>
      </c>
      <c r="CZ68" s="147">
        <v>1.54000000000032E-3</v>
      </c>
    </row>
    <row r="69" spans="1:104" x14ac:dyDescent="0.2">
      <c r="A69" s="170">
        <v>52</v>
      </c>
      <c r="B69" s="171" t="s">
        <v>221</v>
      </c>
      <c r="C69" s="172" t="s">
        <v>160</v>
      </c>
      <c r="D69" s="173" t="s">
        <v>91</v>
      </c>
      <c r="E69" s="174">
        <v>4</v>
      </c>
      <c r="F69" s="198"/>
      <c r="G69" s="175">
        <f t="shared" si="25"/>
        <v>0</v>
      </c>
      <c r="O69" s="169">
        <v>2</v>
      </c>
      <c r="AA69" s="147">
        <v>1</v>
      </c>
      <c r="AB69" s="147">
        <v>7</v>
      </c>
      <c r="AC69" s="147">
        <v>7</v>
      </c>
      <c r="AZ69" s="147">
        <v>2</v>
      </c>
      <c r="BA69" s="147">
        <f t="shared" si="26"/>
        <v>0</v>
      </c>
      <c r="BB69" s="147">
        <f t="shared" si="27"/>
        <v>0</v>
      </c>
      <c r="BC69" s="147">
        <f t="shared" si="28"/>
        <v>0</v>
      </c>
      <c r="BD69" s="147">
        <f t="shared" si="29"/>
        <v>0</v>
      </c>
      <c r="BE69" s="147">
        <f t="shared" si="30"/>
        <v>0</v>
      </c>
      <c r="CA69" s="176">
        <v>1</v>
      </c>
      <c r="CB69" s="176">
        <v>7</v>
      </c>
      <c r="CZ69" s="147">
        <v>2.4999999999986101E-4</v>
      </c>
    </row>
    <row r="70" spans="1:104" x14ac:dyDescent="0.2">
      <c r="A70" s="170">
        <v>53</v>
      </c>
      <c r="B70" s="171" t="s">
        <v>222</v>
      </c>
      <c r="C70" s="172" t="s">
        <v>161</v>
      </c>
      <c r="D70" s="173" t="s">
        <v>91</v>
      </c>
      <c r="E70" s="174">
        <v>2</v>
      </c>
      <c r="F70" s="198"/>
      <c r="G70" s="175">
        <f t="shared" si="25"/>
        <v>0</v>
      </c>
      <c r="O70" s="169">
        <v>2</v>
      </c>
      <c r="AA70" s="147">
        <v>1</v>
      </c>
      <c r="AB70" s="147">
        <v>7</v>
      </c>
      <c r="AC70" s="147">
        <v>7</v>
      </c>
      <c r="AZ70" s="147">
        <v>2</v>
      </c>
      <c r="BA70" s="147">
        <f t="shared" si="26"/>
        <v>0</v>
      </c>
      <c r="BB70" s="147">
        <f t="shared" si="27"/>
        <v>0</v>
      </c>
      <c r="BC70" s="147">
        <f t="shared" si="28"/>
        <v>0</v>
      </c>
      <c r="BD70" s="147">
        <f t="shared" si="29"/>
        <v>0</v>
      </c>
      <c r="BE70" s="147">
        <f t="shared" si="30"/>
        <v>0</v>
      </c>
      <c r="CA70" s="176">
        <v>1</v>
      </c>
      <c r="CB70" s="176">
        <v>7</v>
      </c>
      <c r="CZ70" s="147">
        <v>2.5999999999992701E-4</v>
      </c>
    </row>
    <row r="71" spans="1:104" x14ac:dyDescent="0.2">
      <c r="A71" s="170">
        <v>54</v>
      </c>
      <c r="B71" s="171" t="s">
        <v>223</v>
      </c>
      <c r="C71" s="172" t="s">
        <v>234</v>
      </c>
      <c r="D71" s="173" t="s">
        <v>186</v>
      </c>
      <c r="E71" s="174">
        <v>2</v>
      </c>
      <c r="F71" s="198"/>
      <c r="G71" s="175">
        <f t="shared" si="25"/>
        <v>0</v>
      </c>
      <c r="O71" s="169"/>
      <c r="CA71" s="176"/>
      <c r="CB71" s="176"/>
    </row>
    <row r="72" spans="1:104" ht="22.5" x14ac:dyDescent="0.2">
      <c r="A72" s="170">
        <v>55</v>
      </c>
      <c r="B72" s="171" t="s">
        <v>224</v>
      </c>
      <c r="C72" s="172" t="s">
        <v>235</v>
      </c>
      <c r="D72" s="173" t="s">
        <v>91</v>
      </c>
      <c r="E72" s="174">
        <v>2</v>
      </c>
      <c r="F72" s="198"/>
      <c r="G72" s="175">
        <f t="shared" si="25"/>
        <v>0</v>
      </c>
      <c r="O72" s="169">
        <v>2</v>
      </c>
      <c r="AA72" s="147">
        <v>1</v>
      </c>
      <c r="AB72" s="147">
        <v>0</v>
      </c>
      <c r="AC72" s="147">
        <v>0</v>
      </c>
      <c r="AZ72" s="147">
        <v>2</v>
      </c>
      <c r="BA72" s="147">
        <f t="shared" si="26"/>
        <v>0</v>
      </c>
      <c r="BB72" s="147">
        <f t="shared" si="27"/>
        <v>0</v>
      </c>
      <c r="BC72" s="147">
        <f t="shared" si="28"/>
        <v>0</v>
      </c>
      <c r="BD72" s="147">
        <f t="shared" si="29"/>
        <v>0</v>
      </c>
      <c r="BE72" s="147">
        <f t="shared" si="30"/>
        <v>0</v>
      </c>
      <c r="CA72" s="176">
        <v>1</v>
      </c>
      <c r="CB72" s="176">
        <v>0</v>
      </c>
      <c r="CZ72" s="147">
        <v>0</v>
      </c>
    </row>
    <row r="73" spans="1:104" x14ac:dyDescent="0.2">
      <c r="A73" s="170">
        <v>56</v>
      </c>
      <c r="B73" s="171" t="s">
        <v>225</v>
      </c>
      <c r="C73" s="172" t="s">
        <v>187</v>
      </c>
      <c r="D73" s="173" t="s">
        <v>186</v>
      </c>
      <c r="E73" s="174">
        <v>2</v>
      </c>
      <c r="F73" s="198"/>
      <c r="G73" s="175">
        <f t="shared" si="25"/>
        <v>0</v>
      </c>
      <c r="O73" s="169"/>
      <c r="CA73" s="176"/>
      <c r="CB73" s="176"/>
    </row>
    <row r="74" spans="1:104" x14ac:dyDescent="0.2">
      <c r="A74" s="170">
        <v>57</v>
      </c>
      <c r="B74" s="171" t="s">
        <v>226</v>
      </c>
      <c r="C74" s="196" t="s">
        <v>162</v>
      </c>
      <c r="D74" s="173" t="s">
        <v>91</v>
      </c>
      <c r="E74" s="174">
        <v>9</v>
      </c>
      <c r="F74" s="198"/>
      <c r="G74" s="175">
        <f t="shared" si="25"/>
        <v>0</v>
      </c>
      <c r="O74" s="169">
        <v>2</v>
      </c>
      <c r="AA74" s="147">
        <v>1</v>
      </c>
      <c r="AB74" s="147">
        <v>0</v>
      </c>
      <c r="AC74" s="147">
        <v>0</v>
      </c>
      <c r="AZ74" s="147">
        <v>2</v>
      </c>
      <c r="BA74" s="147">
        <f t="shared" si="26"/>
        <v>0</v>
      </c>
      <c r="BB74" s="147">
        <f t="shared" si="27"/>
        <v>0</v>
      </c>
      <c r="BC74" s="147">
        <f t="shared" si="28"/>
        <v>0</v>
      </c>
      <c r="BD74" s="147">
        <f t="shared" si="29"/>
        <v>0</v>
      </c>
      <c r="BE74" s="147">
        <f t="shared" si="30"/>
        <v>0</v>
      </c>
      <c r="CA74" s="176">
        <v>1</v>
      </c>
      <c r="CB74" s="176">
        <v>0</v>
      </c>
      <c r="CZ74" s="147">
        <v>0</v>
      </c>
    </row>
    <row r="75" spans="1:104" x14ac:dyDescent="0.2">
      <c r="A75" s="170">
        <v>58</v>
      </c>
      <c r="B75" s="171" t="s">
        <v>163</v>
      </c>
      <c r="C75" s="172" t="s">
        <v>164</v>
      </c>
      <c r="D75" s="173" t="s">
        <v>91</v>
      </c>
      <c r="E75" s="174">
        <v>3</v>
      </c>
      <c r="F75" s="198"/>
      <c r="G75" s="175">
        <f t="shared" si="25"/>
        <v>0</v>
      </c>
      <c r="O75" s="169">
        <v>2</v>
      </c>
      <c r="AA75" s="147">
        <v>1</v>
      </c>
      <c r="AB75" s="147">
        <v>7</v>
      </c>
      <c r="AC75" s="147">
        <v>7</v>
      </c>
      <c r="AZ75" s="147">
        <v>2</v>
      </c>
      <c r="BA75" s="147">
        <f t="shared" si="26"/>
        <v>0</v>
      </c>
      <c r="BB75" s="147">
        <f t="shared" si="27"/>
        <v>0</v>
      </c>
      <c r="BC75" s="147">
        <f t="shared" si="28"/>
        <v>0</v>
      </c>
      <c r="BD75" s="147">
        <f t="shared" si="29"/>
        <v>0</v>
      </c>
      <c r="BE75" s="147">
        <f t="shared" si="30"/>
        <v>0</v>
      </c>
      <c r="CA75" s="176">
        <v>1</v>
      </c>
      <c r="CB75" s="176">
        <v>7</v>
      </c>
      <c r="CZ75" s="147">
        <v>2.8000000000005798E-4</v>
      </c>
    </row>
    <row r="76" spans="1:104" x14ac:dyDescent="0.2">
      <c r="A76" s="177"/>
      <c r="B76" s="178" t="s">
        <v>76</v>
      </c>
      <c r="C76" s="179" t="str">
        <f>CONCATENATE(B57," ",C57)</f>
        <v>725 Zařizovací předměty</v>
      </c>
      <c r="D76" s="180"/>
      <c r="E76" s="181"/>
      <c r="F76" s="182"/>
      <c r="G76" s="183">
        <f>SUM(G58:G75)</f>
        <v>0</v>
      </c>
      <c r="O76" s="169">
        <v>4</v>
      </c>
      <c r="BA76" s="184">
        <f>SUM(BA57:BA75)</f>
        <v>0</v>
      </c>
      <c r="BB76" s="184">
        <f>SUM(BB57:BB75)</f>
        <v>0</v>
      </c>
      <c r="BC76" s="184">
        <f>SUM(BC57:BC75)</f>
        <v>0</v>
      </c>
      <c r="BD76" s="184">
        <f>SUM(BD57:BD75)</f>
        <v>0</v>
      </c>
      <c r="BE76" s="184">
        <f>SUM(BE57:BE75)</f>
        <v>0</v>
      </c>
    </row>
    <row r="77" spans="1:104" x14ac:dyDescent="0.2">
      <c r="A77" s="162" t="s">
        <v>74</v>
      </c>
      <c r="B77" s="163" t="s">
        <v>165</v>
      </c>
      <c r="C77" s="164" t="s">
        <v>166</v>
      </c>
      <c r="D77" s="165"/>
      <c r="E77" s="166"/>
      <c r="F77" s="166"/>
      <c r="G77" s="167"/>
      <c r="H77" s="168"/>
      <c r="I77" s="168"/>
      <c r="O77" s="169">
        <v>1</v>
      </c>
    </row>
    <row r="78" spans="1:104" ht="22.5" x14ac:dyDescent="0.2">
      <c r="A78" s="170">
        <v>59</v>
      </c>
      <c r="B78" s="171" t="s">
        <v>167</v>
      </c>
      <c r="C78" s="172" t="s">
        <v>199</v>
      </c>
      <c r="D78" s="173" t="s">
        <v>91</v>
      </c>
      <c r="E78" s="174">
        <v>2</v>
      </c>
      <c r="F78" s="198"/>
      <c r="G78" s="175">
        <f t="shared" ref="G78:G85" si="31">F78*E78</f>
        <v>0</v>
      </c>
      <c r="O78" s="169">
        <v>2</v>
      </c>
      <c r="AA78" s="147">
        <v>1</v>
      </c>
      <c r="AB78" s="147">
        <v>7</v>
      </c>
      <c r="AC78" s="147">
        <v>7</v>
      </c>
      <c r="AZ78" s="147">
        <v>2</v>
      </c>
      <c r="BA78" s="147">
        <f t="shared" ref="BA78:BA80" si="32">IF(AZ78=1,G78,0)</f>
        <v>0</v>
      </c>
      <c r="BB78" s="147">
        <f t="shared" ref="BB78:BB80" si="33">IF(AZ78=2,G78,0)</f>
        <v>0</v>
      </c>
      <c r="BC78" s="147">
        <f t="shared" ref="BC78:BC80" si="34">IF(AZ78=3,G78,0)</f>
        <v>0</v>
      </c>
      <c r="BD78" s="147">
        <f t="shared" ref="BD78:BD80" si="35">IF(AZ78=4,G78,0)</f>
        <v>0</v>
      </c>
      <c r="BE78" s="147">
        <f t="shared" ref="BE78:BE80" si="36">IF(AZ78=5,G78,0)</f>
        <v>0</v>
      </c>
      <c r="CA78" s="176">
        <v>1</v>
      </c>
      <c r="CB78" s="176">
        <v>7</v>
      </c>
      <c r="CZ78" s="147">
        <v>3.00000000000022E-5</v>
      </c>
    </row>
    <row r="79" spans="1:104" ht="22.5" x14ac:dyDescent="0.2">
      <c r="A79" s="170">
        <v>60</v>
      </c>
      <c r="B79" s="171" t="s">
        <v>227</v>
      </c>
      <c r="C79" s="172" t="s">
        <v>236</v>
      </c>
      <c r="D79" s="173" t="s">
        <v>91</v>
      </c>
      <c r="E79" s="174">
        <v>2</v>
      </c>
      <c r="F79" s="198"/>
      <c r="G79" s="175">
        <f t="shared" si="31"/>
        <v>0</v>
      </c>
      <c r="O79" s="169">
        <v>2</v>
      </c>
      <c r="AA79" s="147">
        <v>1</v>
      </c>
      <c r="AB79" s="147">
        <v>7</v>
      </c>
      <c r="AC79" s="147">
        <v>7</v>
      </c>
      <c r="AZ79" s="147">
        <v>2</v>
      </c>
      <c r="BA79" s="147">
        <f t="shared" si="32"/>
        <v>0</v>
      </c>
      <c r="BB79" s="147">
        <f t="shared" si="33"/>
        <v>0</v>
      </c>
      <c r="BC79" s="147">
        <f t="shared" si="34"/>
        <v>0</v>
      </c>
      <c r="BD79" s="147">
        <f t="shared" si="35"/>
        <v>0</v>
      </c>
      <c r="BE79" s="147">
        <f t="shared" si="36"/>
        <v>0</v>
      </c>
      <c r="CA79" s="176">
        <v>1</v>
      </c>
      <c r="CB79" s="176">
        <v>7</v>
      </c>
      <c r="CZ79" s="147">
        <v>3.9999999999984499E-5</v>
      </c>
    </row>
    <row r="80" spans="1:104" ht="22.5" x14ac:dyDescent="0.2">
      <c r="A80" s="170">
        <v>61</v>
      </c>
      <c r="B80" s="171" t="s">
        <v>168</v>
      </c>
      <c r="C80" s="172" t="s">
        <v>237</v>
      </c>
      <c r="D80" s="173" t="s">
        <v>91</v>
      </c>
      <c r="E80" s="174">
        <v>1</v>
      </c>
      <c r="F80" s="198"/>
      <c r="G80" s="175">
        <f t="shared" si="31"/>
        <v>0</v>
      </c>
      <c r="O80" s="169">
        <v>2</v>
      </c>
      <c r="AA80" s="147">
        <v>1</v>
      </c>
      <c r="AB80" s="147">
        <v>7</v>
      </c>
      <c r="AC80" s="147">
        <v>7</v>
      </c>
      <c r="AZ80" s="147">
        <v>2</v>
      </c>
      <c r="BA80" s="147">
        <f t="shared" si="32"/>
        <v>0</v>
      </c>
      <c r="BB80" s="147">
        <f t="shared" si="33"/>
        <v>0</v>
      </c>
      <c r="BC80" s="147">
        <f t="shared" si="34"/>
        <v>0</v>
      </c>
      <c r="BD80" s="147">
        <f t="shared" si="35"/>
        <v>0</v>
      </c>
      <c r="BE80" s="147">
        <f t="shared" si="36"/>
        <v>0</v>
      </c>
      <c r="CA80" s="176">
        <v>1</v>
      </c>
      <c r="CB80" s="176">
        <v>7</v>
      </c>
      <c r="CZ80" s="147">
        <v>3.9999999999984499E-5</v>
      </c>
    </row>
    <row r="81" spans="1:104" ht="22.5" x14ac:dyDescent="0.2">
      <c r="A81" s="170">
        <v>62</v>
      </c>
      <c r="B81" s="171" t="s">
        <v>228</v>
      </c>
      <c r="C81" s="172" t="s">
        <v>238</v>
      </c>
      <c r="D81" s="173" t="s">
        <v>75</v>
      </c>
      <c r="E81" s="174">
        <v>1</v>
      </c>
      <c r="F81" s="198"/>
      <c r="G81" s="175">
        <f t="shared" si="31"/>
        <v>0</v>
      </c>
      <c r="O81" s="169"/>
      <c r="CA81" s="176"/>
      <c r="CB81" s="176"/>
    </row>
    <row r="82" spans="1:104" x14ac:dyDescent="0.2">
      <c r="A82" s="170">
        <v>63</v>
      </c>
      <c r="B82" s="171" t="s">
        <v>229</v>
      </c>
      <c r="C82" s="172" t="s">
        <v>239</v>
      </c>
      <c r="D82" s="173" t="s">
        <v>75</v>
      </c>
      <c r="E82" s="174">
        <v>1</v>
      </c>
      <c r="F82" s="198"/>
      <c r="G82" s="175">
        <f t="shared" si="31"/>
        <v>0</v>
      </c>
      <c r="O82" s="169"/>
      <c r="CA82" s="176"/>
      <c r="CB82" s="176"/>
    </row>
    <row r="83" spans="1:104" x14ac:dyDescent="0.2">
      <c r="A83" s="170">
        <v>64</v>
      </c>
      <c r="B83" s="171" t="s">
        <v>230</v>
      </c>
      <c r="C83" s="172" t="s">
        <v>250</v>
      </c>
      <c r="D83" s="173" t="s">
        <v>75</v>
      </c>
      <c r="E83" s="174">
        <v>1</v>
      </c>
      <c r="F83" s="198"/>
      <c r="G83" s="175">
        <f t="shared" si="31"/>
        <v>0</v>
      </c>
      <c r="O83" s="169"/>
      <c r="CA83" s="176"/>
      <c r="CB83" s="176"/>
    </row>
    <row r="84" spans="1:104" x14ac:dyDescent="0.2">
      <c r="A84" s="170">
        <v>65</v>
      </c>
      <c r="B84" s="171" t="s">
        <v>251</v>
      </c>
      <c r="C84" s="172" t="s">
        <v>240</v>
      </c>
      <c r="D84" s="173" t="s">
        <v>75</v>
      </c>
      <c r="E84" s="174">
        <v>1</v>
      </c>
      <c r="F84" s="198"/>
      <c r="G84" s="175">
        <f t="shared" si="31"/>
        <v>0</v>
      </c>
      <c r="O84" s="169"/>
      <c r="CA84" s="176"/>
      <c r="CB84" s="176"/>
    </row>
    <row r="85" spans="1:104" ht="22.5" x14ac:dyDescent="0.2">
      <c r="A85" s="170">
        <v>66</v>
      </c>
      <c r="B85" s="171" t="s">
        <v>169</v>
      </c>
      <c r="C85" s="172" t="s">
        <v>241</v>
      </c>
      <c r="D85" s="173" t="s">
        <v>91</v>
      </c>
      <c r="E85" s="174">
        <v>1</v>
      </c>
      <c r="F85" s="198"/>
      <c r="G85" s="175">
        <f t="shared" si="31"/>
        <v>0</v>
      </c>
      <c r="O85" s="169"/>
      <c r="CA85" s="176"/>
      <c r="CB85" s="176"/>
    </row>
    <row r="86" spans="1:104" x14ac:dyDescent="0.2">
      <c r="A86" s="177"/>
      <c r="B86" s="178" t="s">
        <v>76</v>
      </c>
      <c r="C86" s="179" t="str">
        <f>CONCATENATE(B77," ",C77)</f>
        <v>734 Armatury</v>
      </c>
      <c r="D86" s="180"/>
      <c r="E86" s="181"/>
      <c r="F86" s="182"/>
      <c r="G86" s="183">
        <f>SUM(G78:G85)</f>
        <v>0</v>
      </c>
      <c r="O86" s="169">
        <v>4</v>
      </c>
      <c r="BA86" s="184">
        <f>SUM(BA77:BA85)</f>
        <v>0</v>
      </c>
      <c r="BB86" s="184">
        <f>SUM(BB77:BB85)</f>
        <v>0</v>
      </c>
      <c r="BC86" s="184">
        <f>SUM(BC77:BC85)</f>
        <v>0</v>
      </c>
      <c r="BD86" s="184">
        <f>SUM(BD77:BD85)</f>
        <v>0</v>
      </c>
      <c r="BE86" s="184">
        <f>SUM(BE77:BE85)</f>
        <v>0</v>
      </c>
    </row>
    <row r="87" spans="1:104" x14ac:dyDescent="0.2">
      <c r="A87" s="162" t="s">
        <v>74</v>
      </c>
      <c r="B87" s="163" t="s">
        <v>170</v>
      </c>
      <c r="C87" s="164" t="s">
        <v>171</v>
      </c>
      <c r="D87" s="165"/>
      <c r="E87" s="166"/>
      <c r="F87" s="166"/>
      <c r="G87" s="167"/>
      <c r="H87" s="168"/>
      <c r="I87" s="168"/>
      <c r="O87" s="169">
        <v>1</v>
      </c>
    </row>
    <row r="88" spans="1:104" x14ac:dyDescent="0.2">
      <c r="A88" s="170">
        <v>67</v>
      </c>
      <c r="B88" s="171" t="s">
        <v>172</v>
      </c>
      <c r="C88" s="197" t="s">
        <v>173</v>
      </c>
      <c r="D88" s="173" t="s">
        <v>126</v>
      </c>
      <c r="E88" s="174">
        <v>40</v>
      </c>
      <c r="F88" s="198"/>
      <c r="G88" s="175">
        <f t="shared" ref="G88:G90" si="37">F88*E88</f>
        <v>0</v>
      </c>
      <c r="O88" s="169">
        <v>2</v>
      </c>
      <c r="AA88" s="147">
        <v>10</v>
      </c>
      <c r="AB88" s="147">
        <v>0</v>
      </c>
      <c r="AC88" s="147">
        <v>8</v>
      </c>
      <c r="AZ88" s="147">
        <v>5</v>
      </c>
      <c r="BA88" s="147">
        <f>IF(AZ88=1,G88,0)</f>
        <v>0</v>
      </c>
      <c r="BB88" s="147">
        <f>IF(AZ88=2,G88,0)</f>
        <v>0</v>
      </c>
      <c r="BC88" s="147">
        <f>IF(AZ88=3,G88,0)</f>
        <v>0</v>
      </c>
      <c r="BD88" s="147">
        <f>IF(AZ88=4,G88,0)</f>
        <v>0</v>
      </c>
      <c r="BE88" s="147">
        <f>IF(AZ88=5,G88,0)</f>
        <v>0</v>
      </c>
      <c r="CA88" s="176">
        <v>10</v>
      </c>
      <c r="CB88" s="176">
        <v>0</v>
      </c>
      <c r="CZ88" s="147">
        <v>0</v>
      </c>
    </row>
    <row r="89" spans="1:104" x14ac:dyDescent="0.2">
      <c r="A89" s="170">
        <v>68</v>
      </c>
      <c r="B89" s="171" t="s">
        <v>204</v>
      </c>
      <c r="C89" s="197" t="s">
        <v>171</v>
      </c>
      <c r="D89" s="173" t="s">
        <v>126</v>
      </c>
      <c r="E89" s="174">
        <v>1</v>
      </c>
      <c r="F89" s="199"/>
      <c r="G89" s="175">
        <f t="shared" si="37"/>
        <v>0</v>
      </c>
      <c r="O89" s="169"/>
      <c r="CA89" s="176"/>
      <c r="CB89" s="176"/>
    </row>
    <row r="90" spans="1:104" x14ac:dyDescent="0.2">
      <c r="A90" s="170">
        <v>69</v>
      </c>
      <c r="B90" s="171" t="s">
        <v>205</v>
      </c>
      <c r="C90" s="197" t="s">
        <v>200</v>
      </c>
      <c r="D90" s="200" t="s">
        <v>202</v>
      </c>
      <c r="E90" s="201">
        <v>20</v>
      </c>
      <c r="F90" s="199"/>
      <c r="G90" s="175">
        <f t="shared" si="37"/>
        <v>0</v>
      </c>
      <c r="O90" s="169"/>
      <c r="CA90" s="176"/>
      <c r="CB90" s="176"/>
    </row>
    <row r="91" spans="1:104" x14ac:dyDescent="0.2">
      <c r="A91" s="177"/>
      <c r="B91" s="178" t="s">
        <v>76</v>
      </c>
      <c r="C91" s="179" t="str">
        <f>CONCATENATE(B87," ",C87)</f>
        <v>999 Poplatky za skládky</v>
      </c>
      <c r="D91" s="180"/>
      <c r="E91" s="181"/>
      <c r="F91" s="182"/>
      <c r="G91" s="183">
        <f>SUM(G88:G90)</f>
        <v>0</v>
      </c>
      <c r="O91" s="169">
        <v>4</v>
      </c>
      <c r="BA91" s="184">
        <f>SUM(BA87:BA88)</f>
        <v>0</v>
      </c>
      <c r="BB91" s="184">
        <f>SUM(BB87:BB88)</f>
        <v>0</v>
      </c>
      <c r="BC91" s="184">
        <f>SUM(BC87:BC88)</f>
        <v>0</v>
      </c>
      <c r="BD91" s="184">
        <f>SUM(BD87:BD88)</f>
        <v>0</v>
      </c>
      <c r="BE91" s="184">
        <f>SUM(BE87:BE88)</f>
        <v>0</v>
      </c>
    </row>
    <row r="92" spans="1:104" x14ac:dyDescent="0.2">
      <c r="E92" s="147"/>
    </row>
    <row r="93" spans="1:104" x14ac:dyDescent="0.2">
      <c r="E93" s="147"/>
    </row>
    <row r="94" spans="1:104" x14ac:dyDescent="0.2">
      <c r="E94" s="147"/>
    </row>
    <row r="95" spans="1:104" x14ac:dyDescent="0.2">
      <c r="E95" s="147"/>
    </row>
    <row r="96" spans="1:104" x14ac:dyDescent="0.2">
      <c r="E96" s="147"/>
    </row>
    <row r="97" spans="5:5" x14ac:dyDescent="0.2">
      <c r="E97" s="147"/>
    </row>
    <row r="98" spans="5:5" x14ac:dyDescent="0.2">
      <c r="E98" s="147"/>
    </row>
    <row r="99" spans="5:5" x14ac:dyDescent="0.2">
      <c r="E99" s="147"/>
    </row>
    <row r="100" spans="5:5" x14ac:dyDescent="0.2">
      <c r="E100" s="147"/>
    </row>
    <row r="101" spans="5:5" x14ac:dyDescent="0.2">
      <c r="E101" s="147"/>
    </row>
    <row r="102" spans="5:5" x14ac:dyDescent="0.2">
      <c r="E102" s="147"/>
    </row>
    <row r="103" spans="5:5" x14ac:dyDescent="0.2">
      <c r="E103" s="147"/>
    </row>
    <row r="104" spans="5:5" x14ac:dyDescent="0.2">
      <c r="E104" s="147"/>
    </row>
    <row r="105" spans="5:5" x14ac:dyDescent="0.2">
      <c r="E105" s="147"/>
    </row>
    <row r="106" spans="5:5" x14ac:dyDescent="0.2">
      <c r="E106" s="147"/>
    </row>
    <row r="107" spans="5:5" x14ac:dyDescent="0.2">
      <c r="E107" s="147"/>
    </row>
    <row r="108" spans="5:5" x14ac:dyDescent="0.2">
      <c r="E108" s="147"/>
    </row>
    <row r="109" spans="5:5" x14ac:dyDescent="0.2">
      <c r="E109" s="147"/>
    </row>
    <row r="110" spans="5:5" x14ac:dyDescent="0.2">
      <c r="E110" s="147"/>
    </row>
    <row r="111" spans="5:5" x14ac:dyDescent="0.2">
      <c r="E111" s="147"/>
    </row>
    <row r="112" spans="5:5" x14ac:dyDescent="0.2">
      <c r="E112" s="147"/>
    </row>
    <row r="113" spans="1:7" x14ac:dyDescent="0.2">
      <c r="E113" s="147"/>
    </row>
    <row r="114" spans="1:7" x14ac:dyDescent="0.2">
      <c r="E114" s="147"/>
    </row>
    <row r="115" spans="1:7" x14ac:dyDescent="0.2">
      <c r="A115" s="185"/>
      <c r="B115" s="185"/>
      <c r="C115" s="185"/>
      <c r="D115" s="185"/>
      <c r="E115" s="185"/>
      <c r="F115" s="185"/>
      <c r="G115" s="185"/>
    </row>
    <row r="116" spans="1:7" x14ac:dyDescent="0.2">
      <c r="A116" s="185"/>
      <c r="B116" s="185"/>
      <c r="C116" s="185"/>
      <c r="D116" s="185"/>
      <c r="E116" s="185"/>
      <c r="F116" s="185"/>
      <c r="G116" s="185"/>
    </row>
    <row r="117" spans="1:7" x14ac:dyDescent="0.2">
      <c r="A117" s="185"/>
      <c r="B117" s="185"/>
      <c r="C117" s="185"/>
      <c r="D117" s="185"/>
      <c r="E117" s="185"/>
      <c r="F117" s="185"/>
      <c r="G117" s="185"/>
    </row>
    <row r="118" spans="1:7" x14ac:dyDescent="0.2">
      <c r="A118" s="185"/>
      <c r="B118" s="185"/>
      <c r="C118" s="185"/>
      <c r="D118" s="185"/>
      <c r="E118" s="185"/>
      <c r="F118" s="185"/>
      <c r="G118" s="185"/>
    </row>
    <row r="119" spans="1:7" x14ac:dyDescent="0.2">
      <c r="E119" s="147"/>
    </row>
    <row r="120" spans="1:7" x14ac:dyDescent="0.2">
      <c r="E120" s="147"/>
    </row>
    <row r="121" spans="1:7" x14ac:dyDescent="0.2">
      <c r="E121" s="147"/>
    </row>
    <row r="122" spans="1:7" x14ac:dyDescent="0.2">
      <c r="E122" s="147"/>
    </row>
    <row r="123" spans="1:7" x14ac:dyDescent="0.2">
      <c r="E123" s="147"/>
    </row>
    <row r="124" spans="1:7" x14ac:dyDescent="0.2">
      <c r="E124" s="147"/>
    </row>
    <row r="125" spans="1:7" x14ac:dyDescent="0.2">
      <c r="E125" s="147"/>
    </row>
    <row r="126" spans="1:7" x14ac:dyDescent="0.2">
      <c r="E126" s="147"/>
    </row>
    <row r="127" spans="1:7" x14ac:dyDescent="0.2">
      <c r="E127" s="147"/>
    </row>
    <row r="128" spans="1:7" x14ac:dyDescent="0.2">
      <c r="E128" s="147"/>
    </row>
    <row r="129" spans="5:5" x14ac:dyDescent="0.2">
      <c r="E129" s="147"/>
    </row>
    <row r="130" spans="5:5" x14ac:dyDescent="0.2">
      <c r="E130" s="147"/>
    </row>
    <row r="131" spans="5:5" x14ac:dyDescent="0.2">
      <c r="E131" s="147"/>
    </row>
    <row r="132" spans="5:5" x14ac:dyDescent="0.2">
      <c r="E132" s="147"/>
    </row>
    <row r="133" spans="5:5" x14ac:dyDescent="0.2">
      <c r="E133" s="147"/>
    </row>
    <row r="134" spans="5:5" x14ac:dyDescent="0.2">
      <c r="E134" s="147"/>
    </row>
    <row r="135" spans="5:5" x14ac:dyDescent="0.2">
      <c r="E135" s="147"/>
    </row>
    <row r="136" spans="5:5" x14ac:dyDescent="0.2">
      <c r="E136" s="147"/>
    </row>
    <row r="137" spans="5:5" x14ac:dyDescent="0.2">
      <c r="E137" s="147"/>
    </row>
    <row r="138" spans="5:5" x14ac:dyDescent="0.2">
      <c r="E138" s="147"/>
    </row>
    <row r="139" spans="5:5" x14ac:dyDescent="0.2">
      <c r="E139" s="147"/>
    </row>
    <row r="140" spans="5:5" x14ac:dyDescent="0.2">
      <c r="E140" s="147"/>
    </row>
    <row r="141" spans="5:5" x14ac:dyDescent="0.2">
      <c r="E141" s="147"/>
    </row>
    <row r="142" spans="5:5" x14ac:dyDescent="0.2">
      <c r="E142" s="147"/>
    </row>
    <row r="143" spans="5:5" x14ac:dyDescent="0.2">
      <c r="E143" s="147"/>
    </row>
    <row r="144" spans="5:5" x14ac:dyDescent="0.2">
      <c r="E144" s="147"/>
    </row>
    <row r="145" spans="1:7" x14ac:dyDescent="0.2">
      <c r="E145" s="147"/>
    </row>
    <row r="146" spans="1:7" x14ac:dyDescent="0.2">
      <c r="E146" s="147"/>
    </row>
    <row r="147" spans="1:7" x14ac:dyDescent="0.2">
      <c r="E147" s="147"/>
    </row>
    <row r="148" spans="1:7" x14ac:dyDescent="0.2">
      <c r="E148" s="147"/>
    </row>
    <row r="149" spans="1:7" x14ac:dyDescent="0.2">
      <c r="E149" s="147"/>
    </row>
    <row r="150" spans="1:7" x14ac:dyDescent="0.2">
      <c r="A150" s="186"/>
      <c r="B150" s="186"/>
    </row>
    <row r="151" spans="1:7" x14ac:dyDescent="0.2">
      <c r="A151" s="185"/>
      <c r="B151" s="185"/>
      <c r="C151" s="187"/>
      <c r="D151" s="187"/>
      <c r="E151" s="188"/>
      <c r="F151" s="187"/>
      <c r="G151" s="189"/>
    </row>
    <row r="152" spans="1:7" x14ac:dyDescent="0.2">
      <c r="A152" s="190"/>
      <c r="B152" s="190"/>
      <c r="C152" s="185"/>
      <c r="D152" s="185"/>
      <c r="E152" s="191"/>
      <c r="F152" s="185"/>
      <c r="G152" s="185"/>
    </row>
    <row r="153" spans="1:7" x14ac:dyDescent="0.2">
      <c r="A153" s="185"/>
      <c r="B153" s="185"/>
      <c r="C153" s="185"/>
      <c r="D153" s="185"/>
      <c r="E153" s="191"/>
      <c r="F153" s="185"/>
      <c r="G153" s="185"/>
    </row>
    <row r="154" spans="1:7" x14ac:dyDescent="0.2">
      <c r="A154" s="185"/>
      <c r="B154" s="185"/>
      <c r="C154" s="185"/>
      <c r="D154" s="185"/>
      <c r="E154" s="191"/>
      <c r="F154" s="185"/>
      <c r="G154" s="185"/>
    </row>
    <row r="155" spans="1:7" x14ac:dyDescent="0.2">
      <c r="A155" s="185"/>
      <c r="B155" s="185"/>
      <c r="C155" s="185"/>
      <c r="D155" s="185"/>
      <c r="E155" s="191"/>
      <c r="F155" s="185"/>
      <c r="G155" s="185"/>
    </row>
    <row r="156" spans="1:7" x14ac:dyDescent="0.2">
      <c r="A156" s="185"/>
      <c r="B156" s="185"/>
      <c r="C156" s="185"/>
      <c r="D156" s="185"/>
      <c r="E156" s="191"/>
      <c r="F156" s="185"/>
      <c r="G156" s="185"/>
    </row>
    <row r="157" spans="1:7" x14ac:dyDescent="0.2">
      <c r="A157" s="185"/>
      <c r="B157" s="185"/>
      <c r="C157" s="185"/>
      <c r="D157" s="185"/>
      <c r="E157" s="191"/>
      <c r="F157" s="185"/>
      <c r="G157" s="185"/>
    </row>
    <row r="158" spans="1:7" x14ac:dyDescent="0.2">
      <c r="A158" s="185"/>
      <c r="B158" s="185"/>
      <c r="C158" s="185"/>
      <c r="D158" s="185"/>
      <c r="E158" s="191"/>
      <c r="F158" s="185"/>
      <c r="G158" s="185"/>
    </row>
    <row r="159" spans="1:7" x14ac:dyDescent="0.2">
      <c r="A159" s="185"/>
      <c r="B159" s="185"/>
      <c r="C159" s="185"/>
      <c r="D159" s="185"/>
      <c r="E159" s="191"/>
      <c r="F159" s="185"/>
      <c r="G159" s="185"/>
    </row>
    <row r="160" spans="1:7" x14ac:dyDescent="0.2">
      <c r="A160" s="185"/>
      <c r="B160" s="185"/>
      <c r="C160" s="185"/>
      <c r="D160" s="185"/>
      <c r="E160" s="191"/>
      <c r="F160" s="185"/>
      <c r="G160" s="185"/>
    </row>
    <row r="161" spans="1:7" x14ac:dyDescent="0.2">
      <c r="A161" s="185"/>
      <c r="B161" s="185"/>
      <c r="C161" s="185"/>
      <c r="D161" s="185"/>
      <c r="E161" s="191"/>
      <c r="F161" s="185"/>
      <c r="G161" s="185"/>
    </row>
    <row r="162" spans="1:7" x14ac:dyDescent="0.2">
      <c r="A162" s="185"/>
      <c r="B162" s="185"/>
      <c r="C162" s="185"/>
      <c r="D162" s="185"/>
      <c r="E162" s="191"/>
      <c r="F162" s="185"/>
      <c r="G162" s="185"/>
    </row>
    <row r="163" spans="1:7" x14ac:dyDescent="0.2">
      <c r="A163" s="185"/>
      <c r="B163" s="185"/>
      <c r="C163" s="185"/>
      <c r="D163" s="185"/>
      <c r="E163" s="191"/>
      <c r="F163" s="185"/>
      <c r="G163" s="185"/>
    </row>
    <row r="164" spans="1:7" x14ac:dyDescent="0.2">
      <c r="A164" s="185"/>
      <c r="B164" s="185"/>
      <c r="C164" s="185"/>
      <c r="D164" s="185"/>
      <c r="E164" s="191"/>
      <c r="F164" s="185"/>
      <c r="G164" s="185"/>
    </row>
  </sheetData>
  <sheetProtection algorithmName="SHA-512" hashValue="2LmXU2Xai0vlsVVgGEgID5KFtqj0QRFcPaZR9lQ5qWnRwAGegHfOBX43r6WVYYrViS82EzkhQTTy7w5DM7TeIA==" saltValue="gAXvm86zSFwVxy/LLIBnKA==" spinCount="100000" sheet="1" objects="1" scenarios="1"/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Pantůčková</dc:creator>
  <cp:lastModifiedBy>Josef Kuběna</cp:lastModifiedBy>
  <dcterms:created xsi:type="dcterms:W3CDTF">2017-10-20T09:12:00Z</dcterms:created>
  <dcterms:modified xsi:type="dcterms:W3CDTF">2023-01-30T13:13:35Z</dcterms:modified>
</cp:coreProperties>
</file>